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1"/>
  </bookViews>
  <sheets>
    <sheet name="statement changes in equity" sheetId="1" r:id="rId1"/>
    <sheet name="BALANCE" sheetId="2" r:id="rId2"/>
    <sheet name="cash flow" sheetId="3" r:id="rId3"/>
    <sheet name="profit &amp; los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un">#REF!</definedName>
    <definedName name="p_1">#REF!</definedName>
    <definedName name="p_2">#REF!</definedName>
    <definedName name="P_3" localSheetId="3">#REF!</definedName>
    <definedName name="P_3" localSheetId="0">#REF!</definedName>
    <definedName name="P_3">#REF!</definedName>
    <definedName name="P_4" localSheetId="3">#REF!</definedName>
    <definedName name="P_4" localSheetId="0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_xlnm.Print_Area" localSheetId="1">'BALANCE'!$B$1:$G$45</definedName>
    <definedName name="_xlnm.Print_Area" localSheetId="2">'cash flow'!$A$3:$K$47</definedName>
    <definedName name="_xlnm.Print_Area" localSheetId="3">'profit &amp; loss'!$C$1:$K$36</definedName>
    <definedName name="_xlnm.Print_Area" localSheetId="0">'statement changes in equity'!$A$2:$I$35</definedName>
    <definedName name="Print_Area_MI" localSheetId="3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<sst xmlns="http://schemas.openxmlformats.org/spreadsheetml/2006/main" count="165" uniqueCount="129">
  <si>
    <t>CONDENSED  CONSOLIDATED STATEMENT OF CHANGES IN EQUITY FOR THE PERIOD</t>
  </si>
  <si>
    <t>ENDED 31 JUNE 2004</t>
  </si>
  <si>
    <t>Share</t>
  </si>
  <si>
    <t>Exchange</t>
  </si>
  <si>
    <t>Retained</t>
  </si>
  <si>
    <t>Dividend</t>
  </si>
  <si>
    <t>Capital</t>
  </si>
  <si>
    <t>Premium</t>
  </si>
  <si>
    <t>Reserve</t>
  </si>
  <si>
    <t>Profit</t>
  </si>
  <si>
    <t>Proposed</t>
  </si>
  <si>
    <t>Total</t>
  </si>
  <si>
    <t>RM'000</t>
  </si>
  <si>
    <t>Current Year-To-Date</t>
  </si>
  <si>
    <t>At 1 July 2003</t>
  </si>
  <si>
    <t>Foreign currency</t>
  </si>
  <si>
    <t xml:space="preserve">  translation difference</t>
  </si>
  <si>
    <t>Net profit for the period</t>
  </si>
  <si>
    <t>Dividend paid</t>
  </si>
  <si>
    <t>At 30 June 2004</t>
  </si>
  <si>
    <t>Preceding Year Corresponding Period</t>
  </si>
  <si>
    <t>At 1 July 2002</t>
  </si>
  <si>
    <t>Arising from disposal of</t>
  </si>
  <si>
    <t xml:space="preserve">  subsidiary company</t>
  </si>
  <si>
    <t>At 30 June 2003</t>
  </si>
  <si>
    <t>CONDENSED CONSOLIDATED BALANCE SHEET AS AT 30 JUNE 2004</t>
  </si>
  <si>
    <t>As at end of</t>
  </si>
  <si>
    <t>As at preceding</t>
  </si>
  <si>
    <t>current quarter</t>
  </si>
  <si>
    <t>financial year end</t>
  </si>
  <si>
    <t xml:space="preserve"> </t>
  </si>
  <si>
    <t>30/6/2004</t>
  </si>
  <si>
    <t>30/06/2003</t>
  </si>
  <si>
    <t>Property, Plant and Equipment</t>
  </si>
  <si>
    <t>Investment Properties</t>
  </si>
  <si>
    <t>Land held for Development</t>
  </si>
  <si>
    <t>Investment in Associated Company</t>
  </si>
  <si>
    <t>Investment in Joint Ventures</t>
  </si>
  <si>
    <t>Investment</t>
  </si>
  <si>
    <t>Current Assets</t>
  </si>
  <si>
    <t>Inventories</t>
  </si>
  <si>
    <t>Amount due from contract customers</t>
  </si>
  <si>
    <t>Investments</t>
  </si>
  <si>
    <t>Development Properties</t>
  </si>
  <si>
    <t>Trade and other receivables</t>
  </si>
  <si>
    <t>Tax recoverable</t>
  </si>
  <si>
    <t>Cash and bank balances</t>
  </si>
  <si>
    <t>Current Liabilities</t>
  </si>
  <si>
    <t>Trade and other payables</t>
  </si>
  <si>
    <t>Amount due to contract customers</t>
  </si>
  <si>
    <t>Short Term Borrowings</t>
  </si>
  <si>
    <t>Provision for taxation</t>
  </si>
  <si>
    <t xml:space="preserve">Net Assets / (Liabilities) </t>
  </si>
  <si>
    <t>Share Capital</t>
  </si>
  <si>
    <t>Reserves</t>
  </si>
  <si>
    <t>Shareholders' Fund</t>
  </si>
  <si>
    <t>Minority Interests</t>
  </si>
  <si>
    <t>Long Term Liabilities</t>
  </si>
  <si>
    <t>Borrowings</t>
  </si>
  <si>
    <t>Other Deferred Liabilities</t>
  </si>
  <si>
    <t>Net Tangible Assets Per Share (RM)</t>
  </si>
  <si>
    <t>CONDENSED CONSOLIDATED CASH FLOW STATEMENT FOR THE PERIOD ENDED</t>
  </si>
  <si>
    <t>30 JUNE 2004</t>
  </si>
  <si>
    <t xml:space="preserve">Preceding </t>
  </si>
  <si>
    <t>Year</t>
  </si>
  <si>
    <t xml:space="preserve">Current </t>
  </si>
  <si>
    <t>Corresponding</t>
  </si>
  <si>
    <t>Year-To-Date</t>
  </si>
  <si>
    <t>Period</t>
  </si>
  <si>
    <t>Net Profit Before Tax</t>
  </si>
  <si>
    <t>Adjustments for:-</t>
  </si>
  <si>
    <t>Non-cash items</t>
  </si>
  <si>
    <t>Non-operating items</t>
  </si>
  <si>
    <t>Operating profit before changes in working capital</t>
  </si>
  <si>
    <t>Net change in assets</t>
  </si>
  <si>
    <t>Net change in liabilities</t>
  </si>
  <si>
    <t>Net income tax refund / (paid)</t>
  </si>
  <si>
    <t>Net cash flow generated from operating activities</t>
  </si>
  <si>
    <t>Investing Activities</t>
  </si>
  <si>
    <t>Equity Investments</t>
  </si>
  <si>
    <t>Dividend received</t>
  </si>
  <si>
    <t>Other Investments</t>
  </si>
  <si>
    <t>Net cash flow generated from / (used in) investing activities</t>
  </si>
  <si>
    <t>Financial Activities</t>
  </si>
  <si>
    <t>Interest paid</t>
  </si>
  <si>
    <t xml:space="preserve">Net repayment of bank borrowings </t>
  </si>
  <si>
    <t>Net cash flow used in financing activities</t>
  </si>
  <si>
    <t>Net Change in Cash and Cash Equivalents</t>
  </si>
  <si>
    <t>Effects of exchange rate changes</t>
  </si>
  <si>
    <t>Cash &amp; Cash Equivalent at beginning of year</t>
  </si>
  <si>
    <t>Cash &amp; Cash Equivalent at end of period</t>
  </si>
  <si>
    <t>BDHD</t>
  </si>
  <si>
    <t>Revenue</t>
  </si>
  <si>
    <t>Interest income</t>
  </si>
  <si>
    <t>Interest expense</t>
  </si>
  <si>
    <t>30/6/2003</t>
  </si>
  <si>
    <t>Taxation</t>
  </si>
  <si>
    <t>Misc</t>
  </si>
  <si>
    <t>QUARTERLY   REPORT   ON   CONSOLIDATED   RESULTS   FOR   THE  FOURTH  QUARTER</t>
  </si>
  <si>
    <t>ENDED 30 JUNE 2004</t>
  </si>
  <si>
    <t>The figures have not been audited</t>
  </si>
  <si>
    <t xml:space="preserve">CONDENSED    CONSOLIDATED   INCOME    STATEMENT  FOR   THE   PERIOD    ENDED </t>
  </si>
  <si>
    <t xml:space="preserve">         Individual Quarter  </t>
  </si>
  <si>
    <t xml:space="preserve">              Cumulative Quarter</t>
  </si>
  <si>
    <t>Current</t>
  </si>
  <si>
    <t>Preceding</t>
  </si>
  <si>
    <t>Cumulative</t>
  </si>
  <si>
    <t>Year-</t>
  </si>
  <si>
    <t>Quarter</t>
  </si>
  <si>
    <t>To-Date</t>
  </si>
  <si>
    <t xml:space="preserve"> Quarter</t>
  </si>
  <si>
    <t>To Date</t>
  </si>
  <si>
    <t>Sep'03</t>
  </si>
  <si>
    <t>Dec'03</t>
  </si>
  <si>
    <t>Mar'04</t>
  </si>
  <si>
    <t>31/03/02</t>
  </si>
  <si>
    <t>Dec'02</t>
  </si>
  <si>
    <t>Operating expenses</t>
  </si>
  <si>
    <t>Other Operating income / (expense)</t>
  </si>
  <si>
    <t>Profit from Operations</t>
  </si>
  <si>
    <t>Share of Profit of Associated Company</t>
  </si>
  <si>
    <t>and Joint Ventures</t>
  </si>
  <si>
    <t>Profit before taxation</t>
  </si>
  <si>
    <t>Profit after taxation</t>
  </si>
  <si>
    <t>Net Profit for the Period</t>
  </si>
  <si>
    <t>Earnings / (Loss) per share:-</t>
  </si>
  <si>
    <t>a) Basic (sen)</t>
  </si>
  <si>
    <t>b) Fully diluted (sen)</t>
  </si>
  <si>
    <t>……………………………………….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</si>
</sst>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000%"/>
    <numFmt numFmtId="169" formatCode="#,##0.0_);\(#,##0.0\)"/>
    <numFmt numFmtId="170" formatCode="_(* #,##0.0_);_(* \(#,##0.0\);_(* &quot;-&quot;?_);_(@_)"/>
    <numFmt numFmtId="171" formatCode="#,##0_);[Red]\(#,##0\);\-"/>
    <numFmt numFmtId="172" formatCode="0.00_)"/>
    <numFmt numFmtId="173" formatCode="0.0%"/>
    <numFmt numFmtId="174" formatCode="_(* #,##0.0000_);_(* \(#,##0.0000\);_(* &quot;-&quot;??_);_(@_)"/>
    <numFmt numFmtId="175" formatCode="#,##0.0000_);\(#,##0.0000\)"/>
    <numFmt numFmtId="176" formatCode="_(* #,##0.00000_);_(* \(#,##0.00000\);_(* &quot;-&quot;??_);_(@_)"/>
    <numFmt numFmtId="177" formatCode="&quot;RM&quot;#,##0_);\(&quot;RM&quot;#,##0\)"/>
    <numFmt numFmtId="178" formatCode="&quot;RM&quot;#,##0_);[Red]\(&quot;RM&quot;#,##0\)"/>
    <numFmt numFmtId="179" formatCode="&quot;RM&quot;#,##0.00_);\(&quot;RM&quot;#,##0.00\)"/>
    <numFmt numFmtId="180" formatCode="&quot;RM&quot;#,##0.00_);[Red]\(&quot;RM&quot;#,##0.00\)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#,##0;[Red]#,##0"/>
    <numFmt numFmtId="184" formatCode="0.00_);\(0.00\)"/>
    <numFmt numFmtId="185" formatCode="0.0_);\(0.0\)"/>
    <numFmt numFmtId="186" formatCode="0_);\(0\)"/>
    <numFmt numFmtId="187" formatCode="_(* #,##0.0_);_(* \(#,##0.0\);_(* &quot;-&quot;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_-* #,##0_-;\-* #,##0_-;_-* &quot;-&quot;??_-;_-@_-"/>
    <numFmt numFmtId="198" formatCode="#,##0_);\(#,##0\);\-"/>
    <numFmt numFmtId="199" formatCode="0.0%_);\(0.0%\)"/>
    <numFmt numFmtId="200" formatCode="_(* #,##0.00_);_(* \(#,##0.00\);_(* &quot;-&quot;_);_(@_)"/>
    <numFmt numFmtId="201" formatCode="#,##0.0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_(* #,##0.000000000_);_(* \(#,##0.000000000\);_(* &quot;-&quot;??_);_(@_)"/>
    <numFmt numFmtId="206" formatCode="_(* #,##0_);_(* \(#,##0\);_(* &quot;-         &quot;_);_(@_)"/>
    <numFmt numFmtId="207" formatCode="_(* #,##0.000_);_(* \(#,##0.000\);_(* &quot;-&quot;???_);_(@_)"/>
    <numFmt numFmtId="208" formatCode="&quot;RM&quot;_(* #,##0_);_(* \(#,##0\);_(* &quot;-&quot;??_);_(@_)&quot; mil&quot;"/>
    <numFmt numFmtId="209" formatCode="0.000"/>
  </numFmts>
  <fonts count="2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sz val="12"/>
      <name val="Garamond"/>
      <family val="1"/>
    </font>
    <font>
      <sz val="12"/>
      <name val="Times New Roman"/>
      <family val="1"/>
    </font>
    <font>
      <sz val="10"/>
      <name val="Arial MT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0"/>
    </font>
    <font>
      <sz val="11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5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68" fontId="9" fillId="0" borderId="0">
      <alignment/>
      <protection/>
    </xf>
    <xf numFmtId="0" fontId="10" fillId="0" borderId="0">
      <alignment/>
      <protection/>
    </xf>
    <xf numFmtId="171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41">
    <xf numFmtId="164" fontId="0" fillId="0" borderId="0" xfId="0" applyAlignment="1">
      <alignment/>
    </xf>
    <xf numFmtId="171" fontId="10" fillId="0" borderId="0" xfId="27" applyFont="1">
      <alignment/>
      <protection/>
    </xf>
    <xf numFmtId="171" fontId="12" fillId="0" borderId="0" xfId="27" applyFont="1">
      <alignment/>
      <protection/>
    </xf>
    <xf numFmtId="38" fontId="10" fillId="0" borderId="0" xfId="28" applyNumberFormat="1" applyFont="1" applyAlignment="1">
      <alignment horizontal="center"/>
      <protection/>
    </xf>
    <xf numFmtId="38" fontId="12" fillId="0" borderId="0" xfId="28" applyNumberFormat="1" applyFont="1" applyAlignment="1">
      <alignment horizontal="centerContinuous"/>
      <protection/>
    </xf>
    <xf numFmtId="171" fontId="10" fillId="0" borderId="0" xfId="27" applyFont="1" applyAlignment="1">
      <alignment horizontal="center"/>
      <protection/>
    </xf>
    <xf numFmtId="171" fontId="13" fillId="0" borderId="0" xfId="27" applyFont="1">
      <alignment/>
      <protection/>
    </xf>
    <xf numFmtId="171" fontId="10" fillId="0" borderId="0" xfId="27">
      <alignment/>
      <protection/>
    </xf>
    <xf numFmtId="171" fontId="12" fillId="0" borderId="0" xfId="27" applyFont="1" applyAlignment="1">
      <alignment horizontal="center"/>
      <protection/>
    </xf>
    <xf numFmtId="171" fontId="10" fillId="0" borderId="0" xfId="28" applyNumberFormat="1" applyFont="1" applyAlignment="1">
      <alignment horizontal="center"/>
      <protection/>
    </xf>
    <xf numFmtId="166" fontId="10" fillId="0" borderId="0" xfId="28" applyNumberFormat="1" applyFont="1" applyAlignment="1">
      <alignment/>
      <protection/>
    </xf>
    <xf numFmtId="166" fontId="10" fillId="0" borderId="0" xfId="28" applyNumberFormat="1" applyFont="1" applyAlignment="1">
      <alignment horizontal="center"/>
      <protection/>
    </xf>
    <xf numFmtId="166" fontId="10" fillId="0" borderId="0" xfId="28" applyNumberFormat="1" applyFont="1" applyAlignment="1">
      <alignment horizontal="left"/>
      <protection/>
    </xf>
    <xf numFmtId="166" fontId="10" fillId="0" borderId="2" xfId="28" applyNumberFormat="1" applyFont="1" applyBorder="1" applyAlignment="1">
      <alignment horizontal="center"/>
      <protection/>
    </xf>
    <xf numFmtId="166" fontId="10" fillId="0" borderId="0" xfId="28" applyNumberFormat="1" applyFont="1" applyBorder="1" applyAlignment="1">
      <alignment horizontal="center"/>
      <protection/>
    </xf>
    <xf numFmtId="171" fontId="10" fillId="0" borderId="0" xfId="27" applyFont="1" quotePrefix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right"/>
    </xf>
    <xf numFmtId="164" fontId="15" fillId="0" borderId="0" xfId="0" applyFont="1" applyAlignment="1" quotePrefix="1">
      <alignment horizontal="right"/>
    </xf>
    <xf numFmtId="164" fontId="15" fillId="0" borderId="0" xfId="0" applyFont="1" applyAlignment="1" quotePrefix="1">
      <alignment horizontal="center"/>
    </xf>
    <xf numFmtId="164" fontId="14" fillId="0" borderId="0" xfId="0" applyFont="1" applyAlignment="1">
      <alignment horizontal="center"/>
    </xf>
    <xf numFmtId="166" fontId="17" fillId="0" borderId="0" xfId="15" applyNumberFormat="1" applyFont="1" applyAlignment="1">
      <alignment horizontal="center"/>
    </xf>
    <xf numFmtId="166" fontId="17" fillId="0" borderId="0" xfId="15" applyNumberFormat="1" applyFont="1" applyAlignment="1">
      <alignment/>
    </xf>
    <xf numFmtId="164" fontId="16" fillId="0" borderId="0" xfId="0" applyFont="1" applyAlignment="1" quotePrefix="1">
      <alignment horizontal="left"/>
    </xf>
    <xf numFmtId="166" fontId="16" fillId="0" borderId="0" xfId="15" applyNumberFormat="1" applyFont="1" applyAlignment="1">
      <alignment horizontal="center"/>
    </xf>
    <xf numFmtId="166" fontId="16" fillId="0" borderId="0" xfId="15" applyNumberFormat="1" applyFont="1" applyAlignment="1">
      <alignment/>
    </xf>
    <xf numFmtId="164" fontId="16" fillId="0" borderId="0" xfId="0" applyFont="1" applyAlignment="1">
      <alignment horizontal="left"/>
    </xf>
    <xf numFmtId="164" fontId="18" fillId="0" borderId="0" xfId="0" applyFont="1" applyAlignment="1">
      <alignment/>
    </xf>
    <xf numFmtId="164" fontId="17" fillId="0" borderId="0" xfId="0" applyFont="1" applyAlignment="1" applyProtection="1">
      <alignment horizontal="left"/>
      <protection locked="0"/>
    </xf>
    <xf numFmtId="166" fontId="17" fillId="0" borderId="0" xfId="15" applyNumberFormat="1" applyFont="1" applyBorder="1" applyAlignment="1">
      <alignment/>
    </xf>
    <xf numFmtId="164" fontId="16" fillId="0" borderId="0" xfId="0" applyFont="1" applyAlignment="1">
      <alignment/>
    </xf>
    <xf numFmtId="166" fontId="16" fillId="0" borderId="0" xfId="15" applyNumberFormat="1" applyFont="1" applyBorder="1" applyAlignment="1">
      <alignment/>
    </xf>
    <xf numFmtId="164" fontId="16" fillId="0" borderId="0" xfId="0" applyFont="1" applyAlignment="1" quotePrefix="1">
      <alignment horizontal="left"/>
    </xf>
    <xf numFmtId="164" fontId="16" fillId="0" borderId="0" xfId="0" applyFont="1" applyAlignment="1">
      <alignment/>
    </xf>
    <xf numFmtId="164" fontId="16" fillId="0" borderId="0" xfId="0" applyFont="1" applyAlignment="1">
      <alignment horizontal="left"/>
    </xf>
    <xf numFmtId="164" fontId="18" fillId="0" borderId="0" xfId="0" applyFont="1" applyAlignment="1">
      <alignment/>
    </xf>
    <xf numFmtId="166" fontId="16" fillId="0" borderId="3" xfId="15" applyNumberFormat="1" applyFont="1" applyBorder="1" applyAlignment="1">
      <alignment/>
    </xf>
    <xf numFmtId="164" fontId="18" fillId="0" borderId="0" xfId="0" applyFont="1" applyAlignment="1" quotePrefix="1">
      <alignment horizontal="left"/>
    </xf>
    <xf numFmtId="164" fontId="15" fillId="0" borderId="0" xfId="0" applyFont="1" applyAlignment="1" quotePrefix="1">
      <alignment horizontal="left"/>
    </xf>
    <xf numFmtId="166" fontId="16" fillId="0" borderId="2" xfId="15" applyNumberFormat="1" applyFont="1" applyBorder="1" applyAlignment="1">
      <alignment/>
    </xf>
    <xf numFmtId="164" fontId="15" fillId="0" borderId="0" xfId="0" applyFont="1" applyAlignment="1">
      <alignment/>
    </xf>
    <xf numFmtId="166" fontId="16" fillId="0" borderId="4" xfId="15" applyNumberFormat="1" applyFont="1" applyBorder="1" applyAlignment="1">
      <alignment/>
    </xf>
    <xf numFmtId="164" fontId="19" fillId="0" borderId="0" xfId="0" applyFont="1" applyAlignment="1">
      <alignment/>
    </xf>
    <xf numFmtId="43" fontId="16" fillId="0" borderId="0" xfId="15" applyNumberFormat="1" applyFont="1" applyAlignment="1">
      <alignment/>
    </xf>
    <xf numFmtId="165" fontId="16" fillId="0" borderId="0" xfId="15" applyNumberFormat="1" applyFont="1" applyAlignment="1">
      <alignment/>
    </xf>
    <xf numFmtId="166" fontId="14" fillId="0" borderId="0" xfId="15" applyNumberFormat="1" applyFont="1" applyAlignment="1">
      <alignment/>
    </xf>
    <xf numFmtId="0" fontId="10" fillId="0" borderId="0" xfId="26">
      <alignment/>
      <protection/>
    </xf>
    <xf numFmtId="0" fontId="13" fillId="0" borderId="0" xfId="26" applyFont="1" applyAlignment="1">
      <alignment horizontal="center"/>
      <protection/>
    </xf>
    <xf numFmtId="0" fontId="10" fillId="0" borderId="0" xfId="26" applyFont="1">
      <alignment/>
      <protection/>
    </xf>
    <xf numFmtId="171" fontId="10" fillId="0" borderId="0" xfId="28" applyNumberFormat="1" applyFont="1">
      <alignment/>
      <protection/>
    </xf>
    <xf numFmtId="166" fontId="10" fillId="0" borderId="0" xfId="15" applyNumberFormat="1" applyAlignment="1">
      <alignment/>
    </xf>
    <xf numFmtId="0" fontId="10" fillId="0" borderId="0" xfId="29" applyFont="1">
      <alignment/>
      <protection/>
    </xf>
    <xf numFmtId="0" fontId="20" fillId="0" borderId="0" xfId="29" applyFont="1">
      <alignment/>
      <protection/>
    </xf>
    <xf numFmtId="0" fontId="21" fillId="0" borderId="0" xfId="29" applyFont="1">
      <alignment/>
      <protection/>
    </xf>
    <xf numFmtId="0" fontId="21" fillId="0" borderId="0" xfId="29" applyFont="1" applyBorder="1">
      <alignment/>
      <protection/>
    </xf>
    <xf numFmtId="0" fontId="20" fillId="0" borderId="4" xfId="29" applyFont="1" applyBorder="1" applyAlignment="1" quotePrefix="1">
      <alignment horizontal="left"/>
      <protection/>
    </xf>
    <xf numFmtId="0" fontId="21" fillId="0" borderId="4" xfId="29" applyFont="1" applyBorder="1">
      <alignment/>
      <protection/>
    </xf>
    <xf numFmtId="0" fontId="20" fillId="0" borderId="0" xfId="29" applyFont="1" applyBorder="1" applyAlignment="1">
      <alignment horizontal="left"/>
      <protection/>
    </xf>
    <xf numFmtId="0" fontId="21" fillId="0" borderId="0" xfId="29" applyFont="1" applyBorder="1" applyAlignment="1">
      <alignment horizontal="centerContinuous"/>
      <protection/>
    </xf>
    <xf numFmtId="0" fontId="20" fillId="0" borderId="0" xfId="29" applyFont="1" applyBorder="1" applyAlignment="1" quotePrefix="1">
      <alignment horizontal="left"/>
      <protection/>
    </xf>
    <xf numFmtId="0" fontId="20" fillId="0" borderId="0" xfId="29" applyFont="1" applyBorder="1" applyAlignment="1">
      <alignment horizontal="centerContinuous"/>
      <protection/>
    </xf>
    <xf numFmtId="0" fontId="21" fillId="0" borderId="0" xfId="29" applyFont="1" applyBorder="1" applyAlignment="1" quotePrefix="1">
      <alignment horizontal="centerContinuous"/>
      <protection/>
    </xf>
    <xf numFmtId="0" fontId="10" fillId="0" borderId="0" xfId="29" applyFont="1" applyBorder="1">
      <alignment/>
      <protection/>
    </xf>
    <xf numFmtId="0" fontId="20" fillId="0" borderId="0" xfId="29" applyFont="1" applyBorder="1" applyAlignment="1">
      <alignment/>
      <protection/>
    </xf>
    <xf numFmtId="0" fontId="21" fillId="0" borderId="0" xfId="29" applyFont="1" applyBorder="1" applyAlignment="1">
      <alignment horizontal="right"/>
      <protection/>
    </xf>
    <xf numFmtId="0" fontId="21" fillId="0" borderId="0" xfId="29" applyFont="1" applyAlignment="1">
      <alignment horizontal="right"/>
      <protection/>
    </xf>
    <xf numFmtId="0" fontId="21" fillId="0" borderId="0" xfId="29" applyFont="1" applyBorder="1" applyAlignment="1">
      <alignment/>
      <protection/>
    </xf>
    <xf numFmtId="14" fontId="21" fillId="0" borderId="0" xfId="29" applyNumberFormat="1" applyFont="1" applyBorder="1" applyAlignment="1" quotePrefix="1">
      <alignment horizontal="right"/>
      <protection/>
    </xf>
    <xf numFmtId="0" fontId="10" fillId="0" borderId="0" xfId="29" applyFont="1" applyBorder="1" applyAlignment="1">
      <alignment horizontal="centerContinuous"/>
      <protection/>
    </xf>
    <xf numFmtId="0" fontId="10" fillId="0" borderId="0" xfId="29" applyFont="1" applyBorder="1" applyAlignment="1" quotePrefix="1">
      <alignment horizontal="left"/>
      <protection/>
    </xf>
    <xf numFmtId="0" fontId="10" fillId="0" borderId="4" xfId="29" applyFont="1" applyBorder="1">
      <alignment/>
      <protection/>
    </xf>
    <xf numFmtId="0" fontId="21" fillId="0" borderId="0" xfId="29" applyFont="1" applyBorder="1" applyAlignment="1">
      <alignment horizontal="left"/>
      <protection/>
    </xf>
    <xf numFmtId="0" fontId="21" fillId="0" borderId="0" xfId="29" applyFont="1" applyBorder="1" quotePrefix="1">
      <alignment/>
      <protection/>
    </xf>
    <xf numFmtId="41" fontId="21" fillId="0" borderId="0" xfId="29" applyNumberFormat="1" applyFont="1" applyBorder="1">
      <alignment/>
      <protection/>
    </xf>
    <xf numFmtId="41" fontId="21" fillId="0" borderId="0" xfId="17" applyNumberFormat="1" applyFont="1" applyBorder="1" applyAlignment="1">
      <alignment/>
    </xf>
    <xf numFmtId="37" fontId="21" fillId="0" borderId="0" xfId="29" applyNumberFormat="1" applyFont="1" applyBorder="1" applyAlignment="1">
      <alignment/>
      <protection/>
    </xf>
    <xf numFmtId="37" fontId="22" fillId="0" borderId="0" xfId="29" applyNumberFormat="1" applyFont="1" applyBorder="1" applyAlignment="1">
      <alignment/>
      <protection/>
    </xf>
    <xf numFmtId="41" fontId="10" fillId="0" borderId="5" xfId="17" applyNumberFormat="1" applyFont="1" applyBorder="1" applyAlignment="1">
      <alignment/>
    </xf>
    <xf numFmtId="0" fontId="10" fillId="0" borderId="6" xfId="29" applyFont="1" applyBorder="1">
      <alignment/>
      <protection/>
    </xf>
    <xf numFmtId="166" fontId="10" fillId="0" borderId="6" xfId="15" applyNumberFormat="1" applyFont="1" applyBorder="1" applyAlignment="1">
      <alignment/>
    </xf>
    <xf numFmtId="166" fontId="10" fillId="0" borderId="7" xfId="15" applyNumberFormat="1" applyFont="1" applyBorder="1" applyAlignment="1">
      <alignment/>
    </xf>
    <xf numFmtId="41" fontId="10" fillId="0" borderId="7" xfId="17" applyNumberFormat="1" applyFont="1" applyBorder="1" applyAlignment="1">
      <alignment/>
    </xf>
    <xf numFmtId="41" fontId="21" fillId="0" borderId="4" xfId="29" applyNumberFormat="1" applyFont="1" applyBorder="1">
      <alignment/>
      <protection/>
    </xf>
    <xf numFmtId="41" fontId="21" fillId="0" borderId="4" xfId="17" applyNumberFormat="1" applyFont="1" applyBorder="1" applyAlignment="1">
      <alignment/>
    </xf>
    <xf numFmtId="37" fontId="21" fillId="0" borderId="4" xfId="29" applyNumberFormat="1" applyFont="1" applyBorder="1" applyAlignment="1">
      <alignment/>
      <protection/>
    </xf>
    <xf numFmtId="37" fontId="22" fillId="0" borderId="4" xfId="29" applyNumberFormat="1" applyFont="1" applyBorder="1" applyAlignment="1">
      <alignment/>
      <protection/>
    </xf>
    <xf numFmtId="41" fontId="10" fillId="0" borderId="8" xfId="17" applyNumberFormat="1" applyFont="1" applyBorder="1" applyAlignment="1">
      <alignment/>
    </xf>
    <xf numFmtId="166" fontId="10" fillId="0" borderId="8" xfId="15" applyNumberFormat="1" applyFont="1" applyBorder="1" applyAlignment="1">
      <alignment/>
    </xf>
    <xf numFmtId="0" fontId="21" fillId="0" borderId="0" xfId="29" applyFont="1" applyBorder="1" applyAlignment="1">
      <alignment horizontal="center"/>
      <protection/>
    </xf>
    <xf numFmtId="197" fontId="21" fillId="0" borderId="0" xfId="17" applyNumberFormat="1" applyFont="1" applyBorder="1" applyAlignment="1">
      <alignment/>
    </xf>
    <xf numFmtId="197" fontId="22" fillId="0" borderId="0" xfId="29" applyNumberFormat="1" applyFont="1" applyBorder="1" applyAlignment="1">
      <alignment/>
      <protection/>
    </xf>
    <xf numFmtId="41" fontId="21" fillId="0" borderId="9" xfId="17" applyNumberFormat="1" applyFont="1" applyBorder="1" applyAlignment="1">
      <alignment/>
    </xf>
    <xf numFmtId="0" fontId="21" fillId="0" borderId="0" xfId="29" applyFont="1" applyBorder="1" applyAlignment="1" quotePrefix="1">
      <alignment horizontal="left"/>
      <protection/>
    </xf>
    <xf numFmtId="41" fontId="10" fillId="0" borderId="8" xfId="29" applyNumberFormat="1" applyFont="1" applyBorder="1">
      <alignment/>
      <protection/>
    </xf>
    <xf numFmtId="0" fontId="21" fillId="0" borderId="0" xfId="29" applyFont="1" applyBorder="1" applyAlignment="1" quotePrefix="1">
      <alignment horizontal="center"/>
      <protection/>
    </xf>
    <xf numFmtId="41" fontId="10" fillId="0" borderId="6" xfId="29" applyNumberFormat="1" applyFont="1" applyBorder="1">
      <alignment/>
      <protection/>
    </xf>
    <xf numFmtId="0" fontId="21" fillId="0" borderId="0" xfId="29" applyFont="1" applyBorder="1" applyAlignment="1" quotePrefix="1">
      <alignment horizontal="right"/>
      <protection/>
    </xf>
    <xf numFmtId="41" fontId="21" fillId="0" borderId="2" xfId="29" applyNumberFormat="1" applyFont="1" applyBorder="1">
      <alignment/>
      <protection/>
    </xf>
    <xf numFmtId="41" fontId="21" fillId="0" borderId="2" xfId="17" applyNumberFormat="1" applyFont="1" applyBorder="1" applyAlignment="1">
      <alignment/>
    </xf>
    <xf numFmtId="195" fontId="21" fillId="0" borderId="2" xfId="17" applyFont="1" applyBorder="1" applyAlignment="1">
      <alignment/>
    </xf>
    <xf numFmtId="41" fontId="22" fillId="0" borderId="2" xfId="29" applyNumberFormat="1" applyFont="1" applyBorder="1" applyAlignment="1">
      <alignment/>
      <protection/>
    </xf>
    <xf numFmtId="41" fontId="10" fillId="0" borderId="1" xfId="17" applyNumberFormat="1" applyFont="1" applyBorder="1" applyAlignment="1">
      <alignment/>
    </xf>
    <xf numFmtId="41" fontId="10" fillId="0" borderId="1" xfId="29" applyNumberFormat="1" applyFont="1" applyBorder="1">
      <alignment/>
      <protection/>
    </xf>
    <xf numFmtId="0" fontId="10" fillId="0" borderId="7" xfId="29" applyFont="1" applyBorder="1">
      <alignment/>
      <protection/>
    </xf>
    <xf numFmtId="195" fontId="21" fillId="0" borderId="0" xfId="17" applyFont="1" applyBorder="1" applyAlignment="1">
      <alignment/>
    </xf>
    <xf numFmtId="166" fontId="22" fillId="0" borderId="0" xfId="29" applyNumberFormat="1" applyFont="1" applyBorder="1" applyAlignment="1">
      <alignment/>
      <protection/>
    </xf>
    <xf numFmtId="0" fontId="10" fillId="0" borderId="0" xfId="29" applyFont="1" applyBorder="1" applyAlignment="1" quotePrefix="1">
      <alignment horizontal="right"/>
      <protection/>
    </xf>
    <xf numFmtId="0" fontId="10" fillId="0" borderId="0" xfId="29" applyFont="1" applyBorder="1" applyAlignment="1">
      <alignment horizontal="left"/>
      <protection/>
    </xf>
    <xf numFmtId="43" fontId="21" fillId="0" borderId="0" xfId="17" applyNumberFormat="1" applyFont="1" applyBorder="1" applyAlignment="1">
      <alignment/>
    </xf>
    <xf numFmtId="43" fontId="10" fillId="0" borderId="7" xfId="29" applyNumberFormat="1" applyFont="1" applyBorder="1">
      <alignment/>
      <protection/>
    </xf>
    <xf numFmtId="43" fontId="21" fillId="0" borderId="0" xfId="17" applyNumberFormat="1" applyFont="1" applyBorder="1" applyAlignment="1">
      <alignment/>
    </xf>
    <xf numFmtId="195" fontId="21" fillId="0" borderId="0" xfId="17" applyFont="1" applyBorder="1" applyAlignment="1">
      <alignment/>
    </xf>
    <xf numFmtId="41" fontId="10" fillId="0" borderId="0" xfId="17" applyNumberFormat="1" applyFont="1" applyBorder="1" applyAlignment="1">
      <alignment/>
    </xf>
    <xf numFmtId="195" fontId="10" fillId="0" borderId="0" xfId="17" applyFont="1" applyBorder="1" applyAlignment="1">
      <alignment/>
    </xf>
    <xf numFmtId="166" fontId="10" fillId="0" borderId="0" xfId="15" applyNumberFormat="1" applyFont="1" applyBorder="1" applyAlignment="1">
      <alignment/>
    </xf>
    <xf numFmtId="37" fontId="10" fillId="0" borderId="0" xfId="29" applyNumberFormat="1" applyFont="1">
      <alignment/>
      <protection/>
    </xf>
    <xf numFmtId="37" fontId="21" fillId="0" borderId="0" xfId="29" applyNumberFormat="1" applyFont="1" applyBorder="1">
      <alignment/>
      <protection/>
    </xf>
    <xf numFmtId="37" fontId="10" fillId="0" borderId="0" xfId="29" applyNumberFormat="1" applyFont="1" applyBorder="1">
      <alignment/>
      <protection/>
    </xf>
    <xf numFmtId="0" fontId="10" fillId="0" borderId="0" xfId="29" applyFont="1" applyFill="1">
      <alignment/>
      <protection/>
    </xf>
    <xf numFmtId="0" fontId="10" fillId="0" borderId="7" xfId="29" applyFont="1" applyFill="1" applyBorder="1">
      <alignment/>
      <protection/>
    </xf>
    <xf numFmtId="0" fontId="10" fillId="0" borderId="1" xfId="29" applyFont="1" applyBorder="1">
      <alignment/>
      <protection/>
    </xf>
    <xf numFmtId="0" fontId="10" fillId="0" borderId="10" xfId="29" applyFont="1" applyBorder="1">
      <alignment/>
      <protection/>
    </xf>
    <xf numFmtId="0" fontId="10" fillId="0" borderId="3" xfId="29" applyFont="1" applyBorder="1">
      <alignment/>
      <protection/>
    </xf>
    <xf numFmtId="0" fontId="10" fillId="0" borderId="11" xfId="29" applyFont="1" applyBorder="1">
      <alignment/>
      <protection/>
    </xf>
    <xf numFmtId="0" fontId="10" fillId="0" borderId="1" xfId="29" applyFont="1" applyFill="1" applyBorder="1">
      <alignment/>
      <protection/>
    </xf>
    <xf numFmtId="0" fontId="13" fillId="0" borderId="0" xfId="26" applyFont="1">
      <alignment/>
      <protection/>
    </xf>
    <xf numFmtId="14" fontId="13" fillId="0" borderId="0" xfId="26" applyNumberFormat="1" applyFont="1" applyAlignment="1">
      <alignment horizontal="right"/>
      <protection/>
    </xf>
    <xf numFmtId="14" fontId="10" fillId="0" borderId="0" xfId="26" applyNumberFormat="1" applyFont="1">
      <alignment/>
      <protection/>
    </xf>
    <xf numFmtId="166" fontId="10" fillId="0" borderId="0" xfId="15" applyNumberFormat="1" applyFont="1" applyAlignment="1">
      <alignment horizontal="center"/>
    </xf>
    <xf numFmtId="166" fontId="10" fillId="0" borderId="0" xfId="15" applyNumberFormat="1" applyFont="1" applyAlignment="1">
      <alignment horizontal="left"/>
    </xf>
    <xf numFmtId="171" fontId="10" fillId="0" borderId="0" xfId="26" applyNumberFormat="1" applyFont="1">
      <alignment/>
      <protection/>
    </xf>
    <xf numFmtId="166" fontId="10" fillId="0" borderId="4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10" fillId="0" borderId="9" xfId="15" applyNumberFormat="1" applyFont="1" applyBorder="1" applyAlignment="1">
      <alignment horizontal="left"/>
    </xf>
    <xf numFmtId="166" fontId="10" fillId="0" borderId="2" xfId="15" applyNumberFormat="1" applyFont="1" applyBorder="1" applyAlignment="1">
      <alignment horizontal="left"/>
    </xf>
    <xf numFmtId="171" fontId="13" fillId="0" borderId="0" xfId="27" applyFont="1" applyAlignment="1">
      <alignment horizontal="left"/>
      <protection/>
    </xf>
    <xf numFmtId="0" fontId="13" fillId="0" borderId="0" xfId="26" applyFont="1" applyAlignment="1" quotePrefix="1">
      <alignment horizontal="left"/>
      <protection/>
    </xf>
    <xf numFmtId="0" fontId="13" fillId="0" borderId="0" xfId="26" applyFont="1" applyAlignment="1">
      <alignment horizontal="left"/>
      <protection/>
    </xf>
  </cellXfs>
  <cellStyles count="19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ash flow 6-2004" xfId="26"/>
    <cellStyle name="Normal_Equity" xfId="27"/>
    <cellStyle name="Normal_SSPL" xfId="28"/>
    <cellStyle name="Normal_SUM" xfId="29"/>
    <cellStyle name="Percent" xfId="30"/>
    <cellStyle name="Percent [2]" xfId="31"/>
    <cellStyle name="percentag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%20BS%206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ok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consol%203-2003\Boo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ephanie\Audit%20files\HLPB%20Group\30th%20June%202001\Audit%20WPs\HLPB\Hong%20Leong%20Properties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consol%203-2003\Consol%20%20BS%203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6-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PL%206-2004-17-8-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TCH\Tom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-6-04"/>
      <sheetName val="CJ6-04"/>
      <sheetName val="BS6-04"/>
      <sheetName val="GP-6-04"/>
      <sheetName val="KLSE-equity"/>
      <sheetName val="KLSE-BS"/>
      <sheetName val="000"/>
    </sheetNames>
    <sheetDataSet>
      <sheetData sheetId="2">
        <row r="6">
          <cell r="AP6">
            <v>186490.891</v>
          </cell>
        </row>
        <row r="7">
          <cell r="AP7">
            <v>255028</v>
          </cell>
        </row>
        <row r="8">
          <cell r="AP8">
            <v>146659</v>
          </cell>
        </row>
        <row r="11">
          <cell r="AP11">
            <v>875.626</v>
          </cell>
        </row>
        <row r="12">
          <cell r="AP12">
            <v>25978</v>
          </cell>
        </row>
        <row r="14">
          <cell r="AP14">
            <v>371485.043</v>
          </cell>
        </row>
        <row r="16">
          <cell r="AP16">
            <v>66360</v>
          </cell>
        </row>
        <row r="17">
          <cell r="AP17">
            <v>33.72</v>
          </cell>
        </row>
        <row r="18">
          <cell r="AP18">
            <v>9019</v>
          </cell>
        </row>
        <row r="19">
          <cell r="AP19">
            <v>32283.202</v>
          </cell>
        </row>
        <row r="20">
          <cell r="AP20">
            <v>0</v>
          </cell>
        </row>
        <row r="21">
          <cell r="AP21">
            <v>15395</v>
          </cell>
        </row>
        <row r="23">
          <cell r="AP23">
            <v>596</v>
          </cell>
        </row>
        <row r="25">
          <cell r="AP25">
            <v>13918</v>
          </cell>
        </row>
        <row r="26">
          <cell r="AP26">
            <v>6023</v>
          </cell>
        </row>
        <row r="27">
          <cell r="AP27">
            <v>11246</v>
          </cell>
        </row>
        <row r="28">
          <cell r="AP28">
            <v>7116</v>
          </cell>
        </row>
        <row r="29">
          <cell r="AP29">
            <v>7345</v>
          </cell>
        </row>
        <row r="32">
          <cell r="AP32">
            <v>15628</v>
          </cell>
        </row>
        <row r="33">
          <cell r="AP33">
            <v>870</v>
          </cell>
        </row>
        <row r="35">
          <cell r="AP35">
            <v>506</v>
          </cell>
        </row>
        <row r="36">
          <cell r="AP36">
            <v>648</v>
          </cell>
        </row>
        <row r="39">
          <cell r="AP39">
            <v>1398</v>
          </cell>
        </row>
        <row r="40">
          <cell r="AP40">
            <v>22604</v>
          </cell>
        </row>
        <row r="42">
          <cell r="AP42">
            <v>37082</v>
          </cell>
        </row>
        <row r="43">
          <cell r="AP43">
            <v>6063</v>
          </cell>
        </row>
        <row r="45">
          <cell r="AP45">
            <v>812</v>
          </cell>
        </row>
        <row r="53">
          <cell r="AP53">
            <v>350228.632</v>
          </cell>
        </row>
        <row r="54">
          <cell r="AP54">
            <v>35088.79999999999</v>
          </cell>
        </row>
        <row r="57">
          <cell r="AP57">
            <v>320176</v>
          </cell>
        </row>
        <row r="60">
          <cell r="AP60">
            <v>29086.072999999975</v>
          </cell>
        </row>
        <row r="61">
          <cell r="AP61">
            <v>-1660</v>
          </cell>
        </row>
        <row r="62">
          <cell r="AP62">
            <v>3903.000000000001</v>
          </cell>
        </row>
        <row r="64">
          <cell r="AP64">
            <v>8058.8732</v>
          </cell>
        </row>
        <row r="66">
          <cell r="AP66">
            <v>46060.663799999995</v>
          </cell>
        </row>
        <row r="69">
          <cell r="AP69">
            <v>278063</v>
          </cell>
        </row>
        <row r="72">
          <cell r="AP72">
            <v>0</v>
          </cell>
        </row>
        <row r="73">
          <cell r="AP73">
            <v>1236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r(Pg1-18)"/>
      <sheetName val="N1-26acs(Pg19-53)"/>
      <sheetName val="N27-28sub&amp;JV(Pg54-59)"/>
      <sheetName val="N29Seg-Rep(Pg60)"/>
      <sheetName val="N30-32(Pg61)"/>
      <sheetName val="state(Pg62)"/>
      <sheetName val="aud(Pg63-64)"/>
      <sheetName val="equity-gr(Pg22)"/>
      <sheetName val="equity-co(Pg23)"/>
      <sheetName val="N4fixed(Pg37-38)"/>
      <sheetName val="fixed(old)"/>
    </sheetNames>
    <sheetDataSet>
      <sheetData sheetId="1">
        <row r="989">
          <cell r="L989">
            <v>350229</v>
          </cell>
        </row>
        <row r="1006">
          <cell r="H1006">
            <v>35089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CO-3-2003"/>
      <sheetName val="CJ3-03"/>
      <sheetName val="BS-3-03"/>
      <sheetName val="hlc"/>
      <sheetName val="Total assets-hotels"/>
      <sheetName val="KLSE-BS"/>
      <sheetName val="div"/>
      <sheetName val="KLSE-equity"/>
      <sheetName val="000"/>
    </sheetNames>
    <sheetDataSet>
      <sheetData sheetId="2">
        <row r="47">
          <cell r="AS47">
            <v>350229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ash flow"/>
      <sheetName val="Sheet3"/>
      <sheetName val="Sheet2"/>
    </sheetNames>
    <sheetDataSet>
      <sheetData sheetId="1">
        <row r="14">
          <cell r="C14">
            <v>36959</v>
          </cell>
        </row>
        <row r="26">
          <cell r="C26">
            <v>-9069.72</v>
          </cell>
        </row>
        <row r="29">
          <cell r="C29">
            <v>24024</v>
          </cell>
        </row>
        <row r="30">
          <cell r="C30">
            <v>-28372</v>
          </cell>
        </row>
        <row r="31">
          <cell r="C31">
            <v>-1033</v>
          </cell>
        </row>
        <row r="32">
          <cell r="C32">
            <v>0</v>
          </cell>
        </row>
        <row r="33">
          <cell r="C33">
            <v>0</v>
          </cell>
        </row>
        <row r="44">
          <cell r="B44">
            <v>6948</v>
          </cell>
          <cell r="C44">
            <v>97719.798</v>
          </cell>
        </row>
        <row r="50">
          <cell r="C50">
            <v>-15009</v>
          </cell>
        </row>
        <row r="58">
          <cell r="C58">
            <v>-941</v>
          </cell>
        </row>
        <row r="60">
          <cell r="C60">
            <v>-1</v>
          </cell>
        </row>
        <row r="61">
          <cell r="C61">
            <v>61754</v>
          </cell>
        </row>
        <row r="62">
          <cell r="C62">
            <v>18800</v>
          </cell>
        </row>
        <row r="63">
          <cell r="C63">
            <v>-21949</v>
          </cell>
        </row>
        <row r="64">
          <cell r="C64">
            <v>-19</v>
          </cell>
        </row>
        <row r="65">
          <cell r="C65">
            <v>862</v>
          </cell>
        </row>
        <row r="72">
          <cell r="C72">
            <v>155000</v>
          </cell>
        </row>
        <row r="73">
          <cell r="C73">
            <v>-4247</v>
          </cell>
        </row>
        <row r="74">
          <cell r="C74">
            <v>-24024</v>
          </cell>
        </row>
        <row r="75">
          <cell r="C75">
            <v>-2522</v>
          </cell>
        </row>
        <row r="76">
          <cell r="C76">
            <v>-277355</v>
          </cell>
        </row>
        <row r="83">
          <cell r="C83">
            <v>28</v>
          </cell>
        </row>
        <row r="86">
          <cell r="C86">
            <v>-3229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 P&amp;L"/>
      <sheetName val="FUN "/>
      <sheetName val="P&amp;L"/>
      <sheetName val="HLPB"/>
      <sheetName val="Detail P&amp;L-2004"/>
      <sheetName val="Sheet1"/>
      <sheetName val="Detail P&amp;L 2005"/>
      <sheetName val="1qtr pl"/>
      <sheetName val="1 qtr pl- total"/>
      <sheetName val="Fur"/>
      <sheetName val="FMD"/>
      <sheetName val="IMD "/>
      <sheetName val="Grp rosf"/>
      <sheetName val="Resi"/>
      <sheetName val="Comm"/>
      <sheetName val="Hotel "/>
      <sheetName val="hlpb "/>
    </sheetNames>
    <sheetDataSet>
      <sheetData sheetId="7">
        <row r="6">
          <cell r="BG6">
            <v>199791</v>
          </cell>
        </row>
        <row r="10">
          <cell r="BG10">
            <v>38860.05</v>
          </cell>
        </row>
        <row r="13">
          <cell r="BG13">
            <v>1366.1999999999998</v>
          </cell>
        </row>
        <row r="15">
          <cell r="BG15">
            <v>-24024</v>
          </cell>
        </row>
        <row r="18">
          <cell r="BG18">
            <v>-7</v>
          </cell>
        </row>
        <row r="19">
          <cell r="BG19">
            <v>20763.693</v>
          </cell>
        </row>
        <row r="24">
          <cell r="BG24">
            <v>-5260.419999999999</v>
          </cell>
        </row>
        <row r="25">
          <cell r="BG25">
            <v>430</v>
          </cell>
        </row>
        <row r="26">
          <cell r="BG26">
            <v>1350.1385</v>
          </cell>
        </row>
        <row r="30">
          <cell r="BG30">
            <v>374.12</v>
          </cell>
        </row>
        <row r="82">
          <cell r="BG82">
            <v>1089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85" zoomScaleNormal="85" workbookViewId="0" topLeftCell="A30">
      <selection activeCell="D8" sqref="D8"/>
    </sheetView>
  </sheetViews>
  <sheetFormatPr defaultColWidth="9.00390625" defaultRowHeight="15.75" customHeight="1"/>
  <cols>
    <col min="1" max="2" width="4.00390625" style="1" customWidth="1"/>
    <col min="3" max="3" width="17.125" style="1" customWidth="1"/>
    <col min="4" max="4" width="10.375" style="1" customWidth="1"/>
    <col min="5" max="6" width="9.875" style="1" customWidth="1"/>
    <col min="7" max="7" width="10.375" style="1" bestFit="1" customWidth="1"/>
    <col min="8" max="9" width="10.375" style="1" customWidth="1"/>
    <col min="10" max="16384" width="10.00390625" style="1" customWidth="1"/>
  </cols>
  <sheetData>
    <row r="1" spans="2:9" ht="12.75" customHeight="1">
      <c r="B1" s="2"/>
      <c r="D1" s="3"/>
      <c r="E1" s="3"/>
      <c r="F1" s="3"/>
      <c r="G1" s="3"/>
      <c r="H1" s="3"/>
      <c r="I1" s="3"/>
    </row>
    <row r="2" spans="1:9" ht="15.7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3" spans="1:9" ht="15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</row>
    <row r="4" spans="2:9" ht="15.75" customHeight="1">
      <c r="B4" s="2"/>
      <c r="D4" s="3"/>
      <c r="E4" s="4"/>
      <c r="F4" s="4"/>
      <c r="G4" s="5"/>
      <c r="H4" s="5"/>
      <c r="I4" s="5"/>
    </row>
    <row r="5" spans="1:9" ht="15.75" customHeight="1">
      <c r="A5" s="6"/>
      <c r="B5" s="2"/>
      <c r="D5" s="3"/>
      <c r="E5" s="7"/>
      <c r="F5" s="7"/>
      <c r="G5" s="8"/>
      <c r="H5" s="8"/>
      <c r="I5" s="8"/>
    </row>
    <row r="6" spans="2:9" ht="15.75" customHeight="1">
      <c r="B6" s="2"/>
      <c r="D6" s="3" t="s">
        <v>2</v>
      </c>
      <c r="E6" s="3" t="s">
        <v>2</v>
      </c>
      <c r="F6" s="3" t="s">
        <v>3</v>
      </c>
      <c r="G6" s="5" t="s">
        <v>4</v>
      </c>
      <c r="H6" s="5" t="s">
        <v>5</v>
      </c>
      <c r="I6" s="5"/>
    </row>
    <row r="7" spans="2:9" ht="15.75" customHeight="1">
      <c r="B7" s="2"/>
      <c r="D7" s="3" t="s">
        <v>6</v>
      </c>
      <c r="E7" s="3" t="s">
        <v>7</v>
      </c>
      <c r="F7" s="3" t="s">
        <v>8</v>
      </c>
      <c r="G7" s="5" t="s">
        <v>9</v>
      </c>
      <c r="H7" s="5" t="s">
        <v>10</v>
      </c>
      <c r="I7" s="5" t="s">
        <v>11</v>
      </c>
    </row>
    <row r="8" spans="1:9" ht="15.75" customHeight="1">
      <c r="A8" s="2"/>
      <c r="B8" s="2"/>
      <c r="D8" s="9" t="s">
        <v>12</v>
      </c>
      <c r="E8" s="9" t="s">
        <v>12</v>
      </c>
      <c r="F8" s="9" t="s">
        <v>12</v>
      </c>
      <c r="G8" s="9" t="s">
        <v>12</v>
      </c>
      <c r="H8" s="9" t="s">
        <v>12</v>
      </c>
      <c r="I8" s="9" t="s">
        <v>12</v>
      </c>
    </row>
    <row r="9" spans="1:9" ht="12" customHeight="1">
      <c r="A9" s="7"/>
      <c r="B9" s="2"/>
      <c r="D9" s="3"/>
      <c r="E9" s="3"/>
      <c r="F9" s="3"/>
      <c r="G9" s="3"/>
      <c r="H9" s="3"/>
      <c r="I9" s="3"/>
    </row>
    <row r="10" spans="1:9" ht="15.75" customHeight="1">
      <c r="A10" s="6" t="s">
        <v>13</v>
      </c>
      <c r="B10" s="2"/>
      <c r="D10" s="3"/>
      <c r="E10" s="3"/>
      <c r="F10" s="3"/>
      <c r="G10" s="3"/>
      <c r="H10" s="3"/>
      <c r="I10" s="3"/>
    </row>
    <row r="11" spans="1:9" ht="15.75" customHeight="1">
      <c r="A11" s="7"/>
      <c r="B11" s="2"/>
      <c r="D11" s="3"/>
      <c r="E11" s="3"/>
      <c r="F11" s="3"/>
      <c r="G11" s="3"/>
      <c r="H11" s="3"/>
      <c r="I11" s="3"/>
    </row>
    <row r="12" spans="1:9" ht="15.75" customHeight="1">
      <c r="A12" s="1" t="s">
        <v>14</v>
      </c>
      <c r="B12" s="2"/>
      <c r="D12" s="10">
        <f>'[4]N1-26acs(Pg19-53)'!L989</f>
        <v>350229</v>
      </c>
      <c r="E12" s="10">
        <f>'[4]N1-26acs(Pg19-53)'!H1006</f>
        <v>35089</v>
      </c>
      <c r="F12" s="10">
        <v>8343</v>
      </c>
      <c r="G12" s="10">
        <v>320176</v>
      </c>
      <c r="H12" s="10">
        <v>0</v>
      </c>
      <c r="I12" s="10">
        <f>SUM(D12:G12)</f>
        <v>713837</v>
      </c>
    </row>
    <row r="13" spans="2:9" ht="15.75" customHeight="1">
      <c r="B13" s="2"/>
      <c r="D13" s="11"/>
      <c r="E13" s="11"/>
      <c r="F13" s="11"/>
      <c r="G13" s="10"/>
      <c r="H13" s="10"/>
      <c r="I13" s="10"/>
    </row>
    <row r="14" spans="1:9" ht="15.75" customHeight="1">
      <c r="A14" s="1" t="s">
        <v>15</v>
      </c>
      <c r="B14" s="2"/>
      <c r="D14" s="12"/>
      <c r="E14" s="12"/>
      <c r="F14" s="12"/>
      <c r="G14" s="12"/>
      <c r="H14" s="12"/>
      <c r="I14" s="12"/>
    </row>
    <row r="15" spans="1:9" ht="15.75" customHeight="1">
      <c r="A15" s="1" t="s">
        <v>16</v>
      </c>
      <c r="B15" s="2"/>
      <c r="D15" s="12">
        <v>0</v>
      </c>
      <c r="E15" s="12">
        <v>0</v>
      </c>
      <c r="F15" s="12">
        <f>'[1]BS6-04'!AP64-'statement changes in equity'!F12</f>
        <v>-284.1268</v>
      </c>
      <c r="G15" s="12">
        <v>0</v>
      </c>
      <c r="H15" s="12">
        <v>0</v>
      </c>
      <c r="I15" s="10">
        <f>SUM(D15:H15)</f>
        <v>-284.1268</v>
      </c>
    </row>
    <row r="16" spans="1:9" ht="15.75" customHeight="1">
      <c r="A16" s="1" t="s">
        <v>17</v>
      </c>
      <c r="B16" s="2"/>
      <c r="D16" s="11">
        <v>0</v>
      </c>
      <c r="E16" s="11">
        <v>0</v>
      </c>
      <c r="F16" s="11">
        <v>0</v>
      </c>
      <c r="G16" s="10">
        <f>'[1]BS6-04'!AP60+'[1]BS6-04'!AP61+'[1]BS6-04'!AP62-G17</f>
        <v>33851.072999999975</v>
      </c>
      <c r="H16" s="10">
        <v>0</v>
      </c>
      <c r="I16" s="10">
        <f>SUM(D16:H16)</f>
        <v>33851.072999999975</v>
      </c>
    </row>
    <row r="17" spans="1:9" ht="15.75" customHeight="1">
      <c r="A17" s="1" t="s">
        <v>18</v>
      </c>
      <c r="B17" s="2"/>
      <c r="D17" s="11">
        <v>0</v>
      </c>
      <c r="E17" s="11">
        <v>0</v>
      </c>
      <c r="F17" s="11">
        <v>0</v>
      </c>
      <c r="G17" s="10">
        <v>-2522</v>
      </c>
      <c r="H17" s="10">
        <v>0</v>
      </c>
      <c r="I17" s="10">
        <f>SUM(D17:H17)</f>
        <v>-2522</v>
      </c>
    </row>
    <row r="18" spans="2:9" ht="15.75" customHeight="1">
      <c r="B18" s="2"/>
      <c r="D18" s="11"/>
      <c r="E18" s="11"/>
      <c r="F18" s="11"/>
      <c r="G18" s="10"/>
      <c r="H18" s="10"/>
      <c r="I18" s="10"/>
    </row>
    <row r="19" spans="1:9" ht="15.75" customHeight="1" thickBot="1">
      <c r="A19" s="1" t="s">
        <v>19</v>
      </c>
      <c r="B19" s="2"/>
      <c r="D19" s="13">
        <f aca="true" t="shared" si="0" ref="D19:I19">SUM(D12:D17)</f>
        <v>350229</v>
      </c>
      <c r="E19" s="13">
        <f t="shared" si="0"/>
        <v>35089</v>
      </c>
      <c r="F19" s="13">
        <f t="shared" si="0"/>
        <v>8058.8732</v>
      </c>
      <c r="G19" s="13">
        <f t="shared" si="0"/>
        <v>351505.073</v>
      </c>
      <c r="H19" s="13">
        <f t="shared" si="0"/>
        <v>0</v>
      </c>
      <c r="I19" s="13">
        <f t="shared" si="0"/>
        <v>744881.9462</v>
      </c>
    </row>
    <row r="20" spans="2:9" ht="15.75" customHeight="1" thickTop="1">
      <c r="B20" s="2"/>
      <c r="D20" s="14"/>
      <c r="E20" s="14"/>
      <c r="F20" s="14"/>
      <c r="G20" s="14"/>
      <c r="H20" s="14"/>
      <c r="I20" s="14"/>
    </row>
    <row r="21" spans="2:9" ht="15.75" customHeight="1">
      <c r="B21" s="2"/>
      <c r="D21" s="14"/>
      <c r="E21" s="14"/>
      <c r="F21" s="14"/>
      <c r="G21" s="14"/>
      <c r="H21" s="14"/>
      <c r="I21" s="14"/>
    </row>
    <row r="22" spans="2:9" ht="15.75" customHeight="1">
      <c r="B22" s="2"/>
      <c r="D22" s="14"/>
      <c r="E22" s="14"/>
      <c r="F22" s="14"/>
      <c r="G22" s="14"/>
      <c r="H22" s="14"/>
      <c r="I22" s="14"/>
    </row>
    <row r="23" spans="1:9" ht="12" customHeight="1">
      <c r="A23" s="2"/>
      <c r="B23" s="2"/>
      <c r="D23" s="9"/>
      <c r="E23" s="9"/>
      <c r="F23" s="9"/>
      <c r="G23" s="9"/>
      <c r="H23" s="9"/>
      <c r="I23" s="9"/>
    </row>
    <row r="24" spans="1:9" ht="15.75" customHeight="1">
      <c r="A24" s="6" t="s">
        <v>20</v>
      </c>
      <c r="B24" s="2"/>
      <c r="D24" s="9"/>
      <c r="E24" s="9"/>
      <c r="F24" s="9"/>
      <c r="G24" s="9"/>
      <c r="H24" s="9"/>
      <c r="I24" s="9"/>
    </row>
    <row r="25" spans="1:9" ht="15.75" customHeight="1">
      <c r="A25" s="7"/>
      <c r="B25" s="2"/>
      <c r="D25" s="3"/>
      <c r="E25" s="3"/>
      <c r="F25" s="3"/>
      <c r="G25" s="3"/>
      <c r="H25" s="3"/>
      <c r="I25" s="3"/>
    </row>
    <row r="26" spans="1:9" ht="15.75" customHeight="1">
      <c r="A26" s="1" t="s">
        <v>21</v>
      </c>
      <c r="B26" s="2"/>
      <c r="D26" s="10">
        <v>350229</v>
      </c>
      <c r="E26" s="10">
        <v>35089</v>
      </c>
      <c r="F26" s="10">
        <v>8578</v>
      </c>
      <c r="G26" s="10">
        <v>314021</v>
      </c>
      <c r="H26" s="10">
        <v>5043</v>
      </c>
      <c r="I26" s="10">
        <f>SUM(D26:H26)</f>
        <v>712960</v>
      </c>
    </row>
    <row r="27" spans="2:9" ht="15.75" customHeight="1">
      <c r="B27" s="2"/>
      <c r="D27" s="11"/>
      <c r="E27" s="11"/>
      <c r="F27" s="11"/>
      <c r="G27" s="10"/>
      <c r="H27" s="10"/>
      <c r="I27" s="10"/>
    </row>
    <row r="28" spans="1:9" ht="15.75" customHeight="1">
      <c r="A28" s="1" t="s">
        <v>15</v>
      </c>
      <c r="B28" s="2"/>
      <c r="D28" s="12"/>
      <c r="E28" s="12"/>
      <c r="F28" s="12"/>
      <c r="G28" s="12"/>
      <c r="H28" s="12"/>
      <c r="I28" s="12"/>
    </row>
    <row r="29" spans="1:9" ht="15.75" customHeight="1">
      <c r="A29" s="1" t="s">
        <v>16</v>
      </c>
      <c r="B29" s="2"/>
      <c r="D29" s="12">
        <v>0</v>
      </c>
      <c r="E29" s="12">
        <v>0</v>
      </c>
      <c r="F29" s="12">
        <v>135</v>
      </c>
      <c r="G29" s="12">
        <v>0</v>
      </c>
      <c r="H29" s="12">
        <v>0</v>
      </c>
      <c r="I29" s="10">
        <f>SUM(D29:H29)</f>
        <v>135</v>
      </c>
    </row>
    <row r="30" spans="1:9" ht="15.75" customHeight="1">
      <c r="A30" s="1" t="s">
        <v>22</v>
      </c>
      <c r="B30" s="2"/>
      <c r="D30" s="12"/>
      <c r="E30" s="12"/>
      <c r="F30" s="12"/>
      <c r="G30" s="12"/>
      <c r="H30" s="12"/>
      <c r="I30" s="10"/>
    </row>
    <row r="31" spans="1:9" ht="15.75" customHeight="1">
      <c r="A31" s="1" t="s">
        <v>23</v>
      </c>
      <c r="B31" s="2"/>
      <c r="D31" s="12">
        <v>0</v>
      </c>
      <c r="E31" s="12">
        <v>0</v>
      </c>
      <c r="F31" s="12">
        <v>-370</v>
      </c>
      <c r="G31" s="12">
        <v>0</v>
      </c>
      <c r="H31" s="12">
        <v>0</v>
      </c>
      <c r="I31" s="10">
        <f>SUM(D31:G31)</f>
        <v>-370</v>
      </c>
    </row>
    <row r="32" spans="1:9" ht="15.75" customHeight="1">
      <c r="A32" s="1" t="s">
        <v>17</v>
      </c>
      <c r="B32" s="2"/>
      <c r="D32" s="11">
        <v>0</v>
      </c>
      <c r="E32" s="11">
        <v>0</v>
      </c>
      <c r="F32" s="11">
        <v>0</v>
      </c>
      <c r="G32" s="10">
        <v>6155</v>
      </c>
      <c r="H32" s="10">
        <v>0</v>
      </c>
      <c r="I32" s="10">
        <f>SUM(D32:H32)</f>
        <v>6155</v>
      </c>
    </row>
    <row r="33" spans="1:9" ht="15.75" customHeight="1">
      <c r="A33" s="1" t="s">
        <v>18</v>
      </c>
      <c r="B33" s="2"/>
      <c r="D33" s="11">
        <v>0</v>
      </c>
      <c r="E33" s="11">
        <v>0</v>
      </c>
      <c r="F33" s="11">
        <v>0</v>
      </c>
      <c r="G33" s="10">
        <v>0</v>
      </c>
      <c r="H33" s="10">
        <v>-5043</v>
      </c>
      <c r="I33" s="10">
        <f>SUM(D33:H33)</f>
        <v>-5043</v>
      </c>
    </row>
    <row r="34" spans="2:9" ht="15.75" customHeight="1">
      <c r="B34" s="2"/>
      <c r="D34" s="11"/>
      <c r="E34" s="11"/>
      <c r="F34" s="11"/>
      <c r="G34" s="10"/>
      <c r="H34" s="10"/>
      <c r="I34" s="10"/>
    </row>
    <row r="35" spans="1:9" ht="15.75" customHeight="1" thickBot="1">
      <c r="A35" s="1" t="s">
        <v>24</v>
      </c>
      <c r="B35" s="2"/>
      <c r="D35" s="13">
        <f aca="true" t="shared" si="1" ref="D35:I35">SUM(D26:D33)</f>
        <v>350229</v>
      </c>
      <c r="E35" s="13">
        <f t="shared" si="1"/>
        <v>35089</v>
      </c>
      <c r="F35" s="13">
        <f t="shared" si="1"/>
        <v>8343</v>
      </c>
      <c r="G35" s="13">
        <f t="shared" si="1"/>
        <v>320176</v>
      </c>
      <c r="H35" s="13">
        <f t="shared" si="1"/>
        <v>0</v>
      </c>
      <c r="I35" s="13">
        <f t="shared" si="1"/>
        <v>713837</v>
      </c>
    </row>
    <row r="36" ht="15.75" customHeight="1" thickTop="1">
      <c r="A36" s="15"/>
    </row>
    <row r="37" ht="15.75" customHeight="1">
      <c r="A37" s="15"/>
    </row>
    <row r="38" ht="15.75" customHeight="1">
      <c r="A38" s="15"/>
    </row>
    <row r="39" ht="15.75" customHeight="1">
      <c r="A39" s="15"/>
    </row>
    <row r="40" ht="15.75" customHeight="1">
      <c r="A40" s="15"/>
    </row>
    <row r="41" ht="15.75" customHeight="1">
      <c r="A41" s="15"/>
    </row>
    <row r="42" ht="15.75" customHeight="1">
      <c r="A42" s="15"/>
    </row>
    <row r="43" ht="15.75" customHeight="1">
      <c r="A43" s="15"/>
    </row>
    <row r="44" ht="15.75" customHeight="1">
      <c r="A44" s="15"/>
    </row>
    <row r="45" ht="15.75" customHeight="1">
      <c r="A45" s="15"/>
    </row>
    <row r="46" ht="15.75" customHeight="1">
      <c r="A46" s="15"/>
    </row>
    <row r="47" ht="15.75" customHeight="1">
      <c r="A47" s="15"/>
    </row>
    <row r="48" ht="15.75" customHeight="1">
      <c r="A48" s="15"/>
    </row>
    <row r="49" ht="15.75" customHeight="1">
      <c r="A49" s="15"/>
    </row>
  </sheetData>
  <mergeCells count="2">
    <mergeCell ref="A2:I2"/>
    <mergeCell ref="A3:I3"/>
  </mergeCells>
  <printOptions/>
  <pageMargins left="0.77" right="0.5" top="0.97" bottom="0.5" header="0.5" footer="0.5"/>
  <pageSetup firstPageNumber="22" useFirstPageNumber="1" horizontalDpi="600" verticalDpi="600" orientation="portrait" paperSize="9" scale="90" r:id="rId1"/>
  <headerFooter alignWithMargins="0">
    <oddHeader>&amp;L&amp;"Times New Roman,Regular"&amp;12HONG LEONG PROPERTIES BERHAD</oddHeader>
    <oddFooter>&amp;R&amp;"Times New Roman,Regular"&amp;8HLPB/4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7"/>
  <sheetViews>
    <sheetView tabSelected="1" workbookViewId="0" topLeftCell="B1">
      <selection activeCell="B1" sqref="B1:G45"/>
    </sheetView>
  </sheetViews>
  <sheetFormatPr defaultColWidth="9.00390625" defaultRowHeight="12.75"/>
  <cols>
    <col min="1" max="1" width="4.25390625" style="0" hidden="1" customWidth="1"/>
    <col min="2" max="2" width="4.75390625" style="0" customWidth="1"/>
    <col min="3" max="3" width="27.125" style="0" customWidth="1"/>
    <col min="4" max="4" width="10.50390625" style="0" customWidth="1"/>
    <col min="5" max="5" width="15.25390625" style="0" customWidth="1"/>
    <col min="6" max="6" width="5.50390625" style="0" customWidth="1"/>
    <col min="7" max="7" width="13.625" style="0" customWidth="1"/>
    <col min="8" max="8" width="5.125" style="0" hidden="1" customWidth="1"/>
    <col min="9" max="9" width="3.875" style="0" customWidth="1"/>
  </cols>
  <sheetData>
    <row r="1" spans="2:9" ht="14.25" customHeight="1">
      <c r="B1" s="17" t="s">
        <v>25</v>
      </c>
      <c r="C1" s="18"/>
      <c r="D1" s="18"/>
      <c r="E1" s="18"/>
      <c r="F1" s="18"/>
      <c r="G1" s="18"/>
      <c r="H1" s="18"/>
      <c r="I1" s="16"/>
    </row>
    <row r="2" spans="1:9" ht="15">
      <c r="A2" s="16"/>
      <c r="B2" s="18"/>
      <c r="C2" s="18"/>
      <c r="D2" s="18"/>
      <c r="E2" s="19"/>
      <c r="F2" s="19"/>
      <c r="G2" s="19"/>
      <c r="H2" s="19"/>
      <c r="I2" s="16"/>
    </row>
    <row r="3" spans="1:9" ht="15">
      <c r="A3" s="16"/>
      <c r="B3" s="18"/>
      <c r="C3" s="18"/>
      <c r="D3" s="18"/>
      <c r="E3" s="20" t="s">
        <v>26</v>
      </c>
      <c r="F3" s="19"/>
      <c r="G3" s="20" t="s">
        <v>27</v>
      </c>
      <c r="H3" s="19"/>
      <c r="I3" s="16"/>
    </row>
    <row r="4" spans="1:9" ht="15">
      <c r="A4" s="16"/>
      <c r="B4" s="18"/>
      <c r="C4" s="18"/>
      <c r="D4" s="18"/>
      <c r="E4" s="20" t="s">
        <v>28</v>
      </c>
      <c r="F4" s="19"/>
      <c r="G4" s="20" t="s">
        <v>29</v>
      </c>
      <c r="H4" s="19"/>
      <c r="I4" s="16"/>
    </row>
    <row r="5" spans="1:9" ht="15">
      <c r="A5" s="16"/>
      <c r="B5" s="18"/>
      <c r="C5" s="18"/>
      <c r="D5" s="18" t="s">
        <v>30</v>
      </c>
      <c r="E5" s="21" t="s">
        <v>31</v>
      </c>
      <c r="F5" s="22"/>
      <c r="G5" s="21" t="s">
        <v>32</v>
      </c>
      <c r="H5" s="22"/>
      <c r="I5" s="16"/>
    </row>
    <row r="6" spans="1:10" ht="15">
      <c r="A6" s="23"/>
      <c r="B6" s="18"/>
      <c r="C6" s="18"/>
      <c r="D6" s="18"/>
      <c r="E6" s="20" t="s">
        <v>12</v>
      </c>
      <c r="F6" s="19"/>
      <c r="G6" s="20" t="s">
        <v>12</v>
      </c>
      <c r="H6" s="19"/>
      <c r="I6" s="16"/>
      <c r="J6" s="16"/>
    </row>
    <row r="7" spans="1:10" ht="8.25" customHeight="1">
      <c r="A7" s="23"/>
      <c r="B7" s="18"/>
      <c r="C7" s="18"/>
      <c r="D7" s="18"/>
      <c r="E7" s="18"/>
      <c r="F7" s="18"/>
      <c r="G7" s="18"/>
      <c r="H7" s="18"/>
      <c r="I7" s="16"/>
      <c r="J7" s="16"/>
    </row>
    <row r="8" spans="1:10" ht="14.25" customHeight="1">
      <c r="A8" s="23">
        <v>1</v>
      </c>
      <c r="B8" s="18" t="s">
        <v>33</v>
      </c>
      <c r="C8" s="18"/>
      <c r="D8" s="18"/>
      <c r="E8" s="24">
        <f>'[1]BS6-04'!AP6-1</f>
        <v>186489.891</v>
      </c>
      <c r="F8" s="25"/>
      <c r="G8" s="25">
        <v>194128</v>
      </c>
      <c r="H8" s="25"/>
      <c r="I8" s="16"/>
      <c r="J8" s="16"/>
    </row>
    <row r="9" spans="1:10" ht="14.25" customHeight="1">
      <c r="A9" s="23">
        <v>2</v>
      </c>
      <c r="B9" s="18" t="s">
        <v>34</v>
      </c>
      <c r="C9" s="18"/>
      <c r="D9" s="18"/>
      <c r="E9" s="24">
        <f>'[1]BS6-04'!AP7+2</f>
        <v>255030</v>
      </c>
      <c r="F9" s="25"/>
      <c r="G9" s="25">
        <v>255030</v>
      </c>
      <c r="H9" s="25"/>
      <c r="I9" s="16"/>
      <c r="J9" s="16"/>
    </row>
    <row r="10" spans="1:10" ht="14.25" customHeight="1">
      <c r="A10" s="23">
        <v>3</v>
      </c>
      <c r="B10" s="26" t="s">
        <v>35</v>
      </c>
      <c r="C10" s="18"/>
      <c r="D10" s="18"/>
      <c r="E10" s="27">
        <f>'[1]BS6-04'!AP8</f>
        <v>146659</v>
      </c>
      <c r="F10" s="28"/>
      <c r="G10" s="25">
        <v>177951</v>
      </c>
      <c r="H10" s="25"/>
      <c r="I10" s="16"/>
      <c r="J10" s="16"/>
    </row>
    <row r="11" spans="1:10" ht="14.25" customHeight="1">
      <c r="A11" s="23">
        <v>4</v>
      </c>
      <c r="B11" s="26" t="s">
        <v>36</v>
      </c>
      <c r="C11" s="18"/>
      <c r="D11" s="18"/>
      <c r="E11" s="24">
        <f>'[1]BS6-04'!AP11</f>
        <v>875.626</v>
      </c>
      <c r="F11" s="25"/>
      <c r="G11" s="25">
        <v>1221</v>
      </c>
      <c r="H11" s="25"/>
      <c r="I11" s="16"/>
      <c r="J11" s="16"/>
    </row>
    <row r="12" spans="1:10" ht="14.25" customHeight="1">
      <c r="A12" s="23">
        <v>5</v>
      </c>
      <c r="B12" s="26" t="s">
        <v>37</v>
      </c>
      <c r="C12" s="18"/>
      <c r="D12" s="18"/>
      <c r="E12" s="24">
        <f>'[1]BS6-04'!AP14</f>
        <v>371485.043</v>
      </c>
      <c r="F12" s="25"/>
      <c r="G12" s="25">
        <v>387986</v>
      </c>
      <c r="H12" s="25"/>
      <c r="I12" s="16"/>
      <c r="J12" s="16"/>
    </row>
    <row r="13" spans="1:10" ht="14.25" customHeight="1">
      <c r="A13" s="23"/>
      <c r="B13" s="29" t="s">
        <v>38</v>
      </c>
      <c r="C13" s="18"/>
      <c r="D13" s="18"/>
      <c r="E13" s="24">
        <f>'[1]BS6-04'!AP12</f>
        <v>25978</v>
      </c>
      <c r="F13" s="25"/>
      <c r="G13" s="25">
        <v>0</v>
      </c>
      <c r="H13" s="25"/>
      <c r="I13" s="16"/>
      <c r="J13" s="16"/>
    </row>
    <row r="14" spans="1:10" ht="6" customHeight="1">
      <c r="A14" s="23"/>
      <c r="B14" s="29"/>
      <c r="C14" s="18"/>
      <c r="D14" s="18"/>
      <c r="E14" s="24"/>
      <c r="F14" s="25"/>
      <c r="G14" s="25"/>
      <c r="H14" s="25"/>
      <c r="I14" s="16"/>
      <c r="J14" s="16"/>
    </row>
    <row r="15" spans="1:14" ht="12.75" customHeight="1">
      <c r="A15" s="23">
        <v>7</v>
      </c>
      <c r="B15" s="18" t="s">
        <v>39</v>
      </c>
      <c r="C15" s="18"/>
      <c r="D15" s="18"/>
      <c r="E15" s="18"/>
      <c r="F15" s="18"/>
      <c r="G15" s="16"/>
      <c r="H15" s="16"/>
      <c r="I15" s="16"/>
      <c r="J15" s="16"/>
      <c r="K15" s="16"/>
      <c r="L15" s="16"/>
      <c r="M15" s="16"/>
      <c r="N15" s="16"/>
    </row>
    <row r="16" spans="1:10" ht="14.25" customHeight="1">
      <c r="A16" s="23"/>
      <c r="B16" s="30"/>
      <c r="C16" s="31" t="s">
        <v>40</v>
      </c>
      <c r="D16" s="18"/>
      <c r="E16" s="32">
        <f>'[1]BS6-04'!AP16</f>
        <v>66360</v>
      </c>
      <c r="F16" s="32"/>
      <c r="G16" s="32">
        <v>111864</v>
      </c>
      <c r="H16" s="32"/>
      <c r="I16" s="16"/>
      <c r="J16" s="16"/>
    </row>
    <row r="17" spans="1:10" ht="14.25" customHeight="1">
      <c r="A17" s="23"/>
      <c r="B17" s="30"/>
      <c r="C17" s="31" t="s">
        <v>41</v>
      </c>
      <c r="D17" s="18"/>
      <c r="E17" s="32">
        <f>'[1]BS6-04'!AP20</f>
        <v>0</v>
      </c>
      <c r="F17" s="32"/>
      <c r="G17" s="32">
        <v>43</v>
      </c>
      <c r="H17" s="32"/>
      <c r="I17" s="16"/>
      <c r="J17" s="16"/>
    </row>
    <row r="18" spans="1:10" ht="14.25" customHeight="1">
      <c r="A18" s="23"/>
      <c r="B18" s="30"/>
      <c r="C18" s="33" t="s">
        <v>42</v>
      </c>
      <c r="D18" s="18"/>
      <c r="E18" s="34">
        <f>'[1]BS6-04'!AP18+'[1]BS6-04'!AP17</f>
        <v>9052.72</v>
      </c>
      <c r="F18" s="34"/>
      <c r="G18" s="34">
        <v>9793</v>
      </c>
      <c r="H18" s="34"/>
      <c r="I18" s="16"/>
      <c r="J18" s="16"/>
    </row>
    <row r="19" spans="1:10" ht="14.25" customHeight="1">
      <c r="A19" s="23"/>
      <c r="B19" s="30"/>
      <c r="C19" s="35" t="s">
        <v>43</v>
      </c>
      <c r="D19" s="18"/>
      <c r="E19" s="32">
        <f>'[1]BS6-04'!AP19+1</f>
        <v>32284.202</v>
      </c>
      <c r="F19" s="32"/>
      <c r="G19" s="32">
        <v>32613</v>
      </c>
      <c r="H19" s="32"/>
      <c r="I19" s="16"/>
      <c r="J19" s="16"/>
    </row>
    <row r="20" spans="1:10" ht="14.25" customHeight="1">
      <c r="A20" s="23"/>
      <c r="B20" s="30"/>
      <c r="C20" s="36" t="s">
        <v>44</v>
      </c>
      <c r="D20" s="18"/>
      <c r="E20" s="32">
        <f>+'[1]BS6-04'!AP21+'[1]BS6-04'!AP25+'[1]BS6-04'!AP26+'[1]BS6-04'!AP23+1-2</f>
        <v>35931</v>
      </c>
      <c r="F20" s="32"/>
      <c r="G20" s="32">
        <v>84895</v>
      </c>
      <c r="H20" s="32"/>
      <c r="I20" s="16"/>
      <c r="J20" s="16"/>
    </row>
    <row r="21" spans="1:10" ht="14.25" customHeight="1">
      <c r="A21" s="23"/>
      <c r="B21" s="30"/>
      <c r="C21" s="37" t="s">
        <v>45</v>
      </c>
      <c r="D21" s="18"/>
      <c r="E21" s="32">
        <f>'[1]BS6-04'!AP29</f>
        <v>7345</v>
      </c>
      <c r="F21" s="32"/>
      <c r="G21" s="32">
        <v>11414</v>
      </c>
      <c r="H21" s="32"/>
      <c r="I21" s="16"/>
      <c r="J21" s="16"/>
    </row>
    <row r="22" spans="1:10" ht="14.25" customHeight="1">
      <c r="A22" s="23"/>
      <c r="B22" s="30"/>
      <c r="C22" s="37" t="s">
        <v>46</v>
      </c>
      <c r="D22" s="18"/>
      <c r="E22" s="32">
        <f>'[1]BS6-04'!AP27+'[1]BS6-04'!AP28</f>
        <v>18362</v>
      </c>
      <c r="F22" s="32"/>
      <c r="G22" s="32">
        <v>7005</v>
      </c>
      <c r="H22" s="32"/>
      <c r="I22" s="16"/>
      <c r="J22" s="16"/>
    </row>
    <row r="23" spans="1:10" ht="16.5" customHeight="1">
      <c r="A23" s="23"/>
      <c r="B23" s="30"/>
      <c r="C23" s="38"/>
      <c r="D23" s="18"/>
      <c r="E23" s="39">
        <f>SUM(E16:E22)</f>
        <v>169334.92200000002</v>
      </c>
      <c r="F23" s="39"/>
      <c r="G23" s="39">
        <f>SUM(G16:G22)</f>
        <v>257627</v>
      </c>
      <c r="H23" s="28"/>
      <c r="I23" s="16"/>
      <c r="J23" s="16"/>
    </row>
    <row r="24" spans="1:10" ht="12.75" customHeight="1">
      <c r="A24" s="23">
        <v>8</v>
      </c>
      <c r="B24" s="18" t="s">
        <v>47</v>
      </c>
      <c r="C24" s="18"/>
      <c r="D24" s="18"/>
      <c r="E24" s="18"/>
      <c r="F24" s="18"/>
      <c r="G24" s="18"/>
      <c r="H24" s="18"/>
      <c r="I24" s="16"/>
      <c r="J24" s="16"/>
    </row>
    <row r="25" spans="1:10" ht="14.25" customHeight="1">
      <c r="A25" s="23"/>
      <c r="B25" s="18"/>
      <c r="C25" s="36" t="s">
        <v>48</v>
      </c>
      <c r="D25" s="18"/>
      <c r="E25" s="32">
        <f>'[1]BS6-04'!AP32+'[1]BS6-04'!AP35+'[1]BS6-04'!AP36+'[1]BS6-04'!AP40+'[1]BS6-04'!AP39</f>
        <v>40784</v>
      </c>
      <c r="F25" s="32"/>
      <c r="G25" s="32">
        <v>52494</v>
      </c>
      <c r="H25" s="32"/>
      <c r="I25" s="16"/>
      <c r="J25" s="16"/>
    </row>
    <row r="26" spans="1:10" ht="14.25" customHeight="1">
      <c r="A26" s="23"/>
      <c r="B26" s="18"/>
      <c r="C26" s="37" t="s">
        <v>49</v>
      </c>
      <c r="D26" s="18"/>
      <c r="E26" s="32">
        <f>'[1]BS6-04'!AP33</f>
        <v>870</v>
      </c>
      <c r="F26" s="32"/>
      <c r="G26" s="32">
        <v>166</v>
      </c>
      <c r="H26" s="32"/>
      <c r="I26" s="16"/>
      <c r="J26" s="16"/>
    </row>
    <row r="27" spans="1:10" ht="14.25" customHeight="1">
      <c r="A27" s="23"/>
      <c r="B27" s="18"/>
      <c r="C27" s="33" t="s">
        <v>50</v>
      </c>
      <c r="D27" s="18"/>
      <c r="E27" s="32">
        <f>'[1]BS6-04'!AP42+'[1]BS6-04'!AP43</f>
        <v>43145</v>
      </c>
      <c r="F27" s="32"/>
      <c r="G27" s="32">
        <v>251057</v>
      </c>
      <c r="H27" s="32"/>
      <c r="I27" s="16"/>
      <c r="J27" s="16"/>
    </row>
    <row r="28" spans="1:10" ht="14.25" customHeight="1">
      <c r="A28" s="23"/>
      <c r="B28" s="18"/>
      <c r="C28" s="33" t="s">
        <v>51</v>
      </c>
      <c r="D28" s="18"/>
      <c r="E28" s="32">
        <f>'[1]BS6-04'!AP45</f>
        <v>812</v>
      </c>
      <c r="F28" s="32"/>
      <c r="G28" s="32">
        <v>209</v>
      </c>
      <c r="H28" s="32"/>
      <c r="I28" s="16"/>
      <c r="J28" s="16"/>
    </row>
    <row r="29" spans="1:10" ht="16.5" customHeight="1">
      <c r="A29" s="23"/>
      <c r="B29" s="18"/>
      <c r="C29" s="40"/>
      <c r="D29" s="18"/>
      <c r="E29" s="39">
        <f>SUM(E25:E28)</f>
        <v>85611</v>
      </c>
      <c r="F29" s="39"/>
      <c r="G29" s="39">
        <f>SUM(G25:G28)</f>
        <v>303926</v>
      </c>
      <c r="H29" s="28"/>
      <c r="I29" s="16"/>
      <c r="J29" s="16"/>
    </row>
    <row r="30" spans="1:10" ht="14.25" customHeight="1">
      <c r="A30" s="23">
        <v>9</v>
      </c>
      <c r="B30" s="26" t="s">
        <v>52</v>
      </c>
      <c r="C30" s="18"/>
      <c r="D30" s="18"/>
      <c r="E30" s="28">
        <f>+E23-E29</f>
        <v>83723.92200000002</v>
      </c>
      <c r="F30" s="28"/>
      <c r="G30" s="28">
        <f>+G23-G29</f>
        <v>-46299</v>
      </c>
      <c r="H30" s="28"/>
      <c r="I30" s="16"/>
      <c r="J30" s="16"/>
    </row>
    <row r="31" spans="1:10" ht="3.75" customHeight="1">
      <c r="A31" s="23"/>
      <c r="B31" s="26"/>
      <c r="C31" s="18"/>
      <c r="D31" s="18"/>
      <c r="E31" s="28"/>
      <c r="F31" s="28"/>
      <c r="G31" s="28"/>
      <c r="H31" s="28"/>
      <c r="I31" s="16"/>
      <c r="J31" s="16"/>
    </row>
    <row r="32" spans="1:10" ht="16.5" customHeight="1" thickBot="1">
      <c r="A32" s="23"/>
      <c r="B32" s="41"/>
      <c r="C32" s="18"/>
      <c r="D32" s="18"/>
      <c r="E32" s="42">
        <v>1070242</v>
      </c>
      <c r="F32" s="42"/>
      <c r="G32" s="42">
        <f>G30+G8+G9+G10+G11+G12</f>
        <v>970017</v>
      </c>
      <c r="H32" s="28"/>
      <c r="I32" s="16"/>
      <c r="J32" s="16"/>
    </row>
    <row r="33" spans="1:10" ht="7.5" customHeight="1" thickTop="1">
      <c r="A33" s="23">
        <v>10</v>
      </c>
      <c r="B33" s="43"/>
      <c r="C33" s="18"/>
      <c r="D33" s="18"/>
      <c r="E33" s="18"/>
      <c r="F33" s="18"/>
      <c r="G33" s="18"/>
      <c r="H33" s="18"/>
      <c r="I33" s="16"/>
      <c r="J33" s="16"/>
    </row>
    <row r="34" spans="1:10" ht="14.25" customHeight="1">
      <c r="A34" s="23"/>
      <c r="B34" s="18" t="s">
        <v>53</v>
      </c>
      <c r="C34" s="18"/>
      <c r="D34" s="18"/>
      <c r="E34" s="34">
        <f>'[1]BS6-04'!AP53</f>
        <v>350228.632</v>
      </c>
      <c r="F34" s="34"/>
      <c r="G34" s="34">
        <f>'[5]BS-3-03'!AS47</f>
        <v>350229</v>
      </c>
      <c r="H34" s="34"/>
      <c r="I34" s="16"/>
      <c r="J34" s="16"/>
    </row>
    <row r="35" spans="1:10" ht="14.25" customHeight="1">
      <c r="A35" s="23"/>
      <c r="B35" s="18" t="s">
        <v>54</v>
      </c>
      <c r="C35" s="18"/>
      <c r="D35" s="18"/>
      <c r="E35" s="44">
        <f>'[1]BS6-04'!AP54+'[1]BS6-04'!AP57+'[1]BS6-04'!AP60+'[1]BS6-04'!AP61+'[1]BS6-04'!AP62+'[1]BS6-04'!AP64</f>
        <v>394652.74619999994</v>
      </c>
      <c r="F35" s="44"/>
      <c r="G35" s="44">
        <v>363608</v>
      </c>
      <c r="H35" s="34"/>
      <c r="I35" s="16"/>
      <c r="J35" s="16"/>
    </row>
    <row r="36" spans="1:10" ht="3.75" customHeight="1">
      <c r="A36" s="23"/>
      <c r="B36" s="18"/>
      <c r="C36" s="18"/>
      <c r="D36" s="18"/>
      <c r="E36" s="34"/>
      <c r="F36" s="34"/>
      <c r="G36" s="34"/>
      <c r="H36" s="34"/>
      <c r="I36" s="16"/>
      <c r="J36" s="16"/>
    </row>
    <row r="37" spans="1:10" ht="14.25" customHeight="1">
      <c r="A37" s="23"/>
      <c r="B37" s="18" t="s">
        <v>55</v>
      </c>
      <c r="C37" s="38"/>
      <c r="D37" s="18"/>
      <c r="E37" s="28">
        <f>SUM(E34:E35)+1</f>
        <v>744882.3781999999</v>
      </c>
      <c r="F37" s="28"/>
      <c r="G37" s="28">
        <f>SUM(G34:G35)</f>
        <v>713837</v>
      </c>
      <c r="H37" s="28"/>
      <c r="I37" s="16"/>
      <c r="J37" s="16"/>
    </row>
    <row r="38" spans="1:10" ht="14.25" customHeight="1">
      <c r="A38" s="23">
        <v>11</v>
      </c>
      <c r="B38" s="18" t="s">
        <v>56</v>
      </c>
      <c r="C38" s="18"/>
      <c r="D38" s="18" t="s">
        <v>30</v>
      </c>
      <c r="E38" s="25">
        <f>'[1]BS6-04'!AP66</f>
        <v>46060.663799999995</v>
      </c>
      <c r="F38" s="25"/>
      <c r="G38" s="25">
        <v>51575</v>
      </c>
      <c r="H38" s="25"/>
      <c r="I38" s="16"/>
      <c r="J38" s="16"/>
    </row>
    <row r="39" spans="1:10" ht="14.25" customHeight="1">
      <c r="A39" s="23"/>
      <c r="B39" s="18" t="s">
        <v>57</v>
      </c>
      <c r="C39" s="18"/>
      <c r="D39" s="18"/>
      <c r="E39" s="25"/>
      <c r="F39" s="25"/>
      <c r="G39" s="25"/>
      <c r="H39" s="25"/>
      <c r="I39" s="16"/>
      <c r="J39" s="16"/>
    </row>
    <row r="40" spans="1:10" ht="14.25" customHeight="1">
      <c r="A40" s="23">
        <v>13</v>
      </c>
      <c r="B40" s="45"/>
      <c r="C40" s="18" t="s">
        <v>58</v>
      </c>
      <c r="D40" s="18"/>
      <c r="E40" s="32">
        <f>'[1]BS6-04'!AP69</f>
        <v>278063</v>
      </c>
      <c r="F40" s="25"/>
      <c r="G40" s="32">
        <v>196000</v>
      </c>
      <c r="H40" s="25"/>
      <c r="I40" s="16"/>
      <c r="J40" s="16"/>
    </row>
    <row r="41" spans="1:10" ht="14.25" customHeight="1">
      <c r="A41" s="23">
        <v>14</v>
      </c>
      <c r="B41" s="45"/>
      <c r="C41" s="18" t="s">
        <v>59</v>
      </c>
      <c r="D41" s="18"/>
      <c r="E41" s="34">
        <f>'[1]BS6-04'!AP72+'[1]BS6-04'!AP73</f>
        <v>1236</v>
      </c>
      <c r="F41" s="28"/>
      <c r="G41" s="34">
        <f>7262+1343</f>
        <v>8605</v>
      </c>
      <c r="H41" s="28"/>
      <c r="I41" s="16"/>
      <c r="J41" s="16"/>
    </row>
    <row r="42" spans="1:10" ht="3.75" customHeight="1">
      <c r="A42" s="23"/>
      <c r="B42" s="43"/>
      <c r="C42" s="18"/>
      <c r="D42" s="18"/>
      <c r="E42" s="28"/>
      <c r="F42" s="28"/>
      <c r="G42" s="28"/>
      <c r="H42" s="28"/>
      <c r="I42" s="16"/>
      <c r="J42" s="16"/>
    </row>
    <row r="43" spans="1:10" ht="16.5" customHeight="1" thickBot="1">
      <c r="A43" s="23"/>
      <c r="B43" s="43"/>
      <c r="C43" s="18"/>
      <c r="D43" s="18"/>
      <c r="E43" s="42">
        <f>SUM(E37:E42)</f>
        <v>1070242.042</v>
      </c>
      <c r="F43" s="42"/>
      <c r="G43" s="42">
        <f>SUM(G37:G42)</f>
        <v>970017</v>
      </c>
      <c r="H43" s="28"/>
      <c r="I43" s="16"/>
      <c r="J43" s="16"/>
    </row>
    <row r="44" spans="1:10" ht="8.25" customHeight="1" thickTop="1">
      <c r="A44" s="23"/>
      <c r="B44" s="43"/>
      <c r="C44" s="18"/>
      <c r="D44" s="18"/>
      <c r="E44" s="34"/>
      <c r="F44" s="34"/>
      <c r="G44" s="34"/>
      <c r="H44" s="28"/>
      <c r="I44" s="16"/>
      <c r="J44" s="16"/>
    </row>
    <row r="45" spans="1:10" ht="14.25" customHeight="1">
      <c r="A45" s="23">
        <v>15</v>
      </c>
      <c r="B45" s="26" t="s">
        <v>60</v>
      </c>
      <c r="C45" s="18"/>
      <c r="D45" s="18"/>
      <c r="E45" s="46">
        <f>+E37/700458.418</f>
        <v>1.0634212667853182</v>
      </c>
      <c r="F45" s="28"/>
      <c r="G45" s="46">
        <f>+G37/700458.418</f>
        <v>1.0190997518999052</v>
      </c>
      <c r="H45" s="28"/>
      <c r="I45" s="16"/>
      <c r="J45" s="16"/>
    </row>
    <row r="46" spans="1:10" ht="3" customHeight="1">
      <c r="A46" s="16"/>
      <c r="B46" s="18"/>
      <c r="C46" s="18"/>
      <c r="D46" s="18"/>
      <c r="E46" s="47"/>
      <c r="F46" s="28"/>
      <c r="G46" s="18"/>
      <c r="H46" s="18"/>
      <c r="I46" s="16"/>
      <c r="J46" s="16"/>
    </row>
    <row r="47" spans="1:10" ht="12.75">
      <c r="A47" s="16"/>
      <c r="B47" s="16"/>
      <c r="C47" s="16"/>
      <c r="D47" s="16"/>
      <c r="E47" s="48"/>
      <c r="F47" s="48"/>
      <c r="G47" s="48"/>
      <c r="H47" s="48"/>
      <c r="I47" s="16"/>
      <c r="J47" s="16"/>
    </row>
    <row r="48" spans="1:10" ht="12.75">
      <c r="A48" s="16"/>
      <c r="B48" s="16"/>
      <c r="C48" s="16"/>
      <c r="D48" s="16"/>
      <c r="E48" s="48"/>
      <c r="F48" s="48"/>
      <c r="G48" s="48"/>
      <c r="H48" s="48"/>
      <c r="I48" s="16"/>
      <c r="J48" s="16"/>
    </row>
    <row r="49" spans="1:9" ht="12.7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2.7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2.7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2.7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2.7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7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2.7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>
      <c r="A70" s="16"/>
      <c r="B70" s="16"/>
      <c r="C70" s="16"/>
      <c r="D70" s="16"/>
      <c r="E70" s="16"/>
      <c r="F70" s="16"/>
      <c r="G70" s="16"/>
      <c r="H70" s="16"/>
      <c r="I70" s="16"/>
    </row>
    <row r="72" spans="9:42" ht="15.75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9:42" ht="15.75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9:42" ht="15.75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9:42" ht="15.75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9:42" ht="15.75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9:42" ht="15.75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9:42" ht="15.75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9:42" ht="15.75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9:42" ht="15.75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9:42" ht="15.75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9:42" ht="15.75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9:42" ht="15.75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9:42" ht="15.75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9:42" ht="15.75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9:42" ht="15.75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9:42" ht="15.75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9:42" ht="15.75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9:42" ht="15.75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ht="15.75">
      <c r="D90" s="10"/>
    </row>
    <row r="91" ht="15.75">
      <c r="D91" s="10"/>
    </row>
    <row r="92" ht="15.75">
      <c r="D92" s="10"/>
    </row>
    <row r="93" ht="15.75">
      <c r="D93" s="10"/>
    </row>
    <row r="94" ht="15.75">
      <c r="D94" s="10"/>
    </row>
    <row r="95" ht="15.75">
      <c r="D95" s="10"/>
    </row>
    <row r="96" ht="15.75">
      <c r="D96" s="10"/>
    </row>
    <row r="97" ht="15.75">
      <c r="D97" s="10"/>
    </row>
    <row r="98" ht="15.75">
      <c r="D98" s="10"/>
    </row>
    <row r="99" ht="15.75">
      <c r="D99" s="10"/>
    </row>
    <row r="100" ht="15.75">
      <c r="D100" s="10"/>
    </row>
    <row r="101" ht="15.75">
      <c r="D101" s="10"/>
    </row>
    <row r="102" ht="15.75">
      <c r="D102" s="10"/>
    </row>
    <row r="103" ht="15.75">
      <c r="D103" s="10"/>
    </row>
    <row r="104" ht="15.75">
      <c r="D104" s="10"/>
    </row>
    <row r="105" ht="15.75">
      <c r="D105" s="10"/>
    </row>
    <row r="106" ht="15.75">
      <c r="D106" s="10"/>
    </row>
    <row r="107" ht="15.75">
      <c r="D107" s="10"/>
    </row>
    <row r="108" ht="15.75">
      <c r="D108" s="10"/>
    </row>
    <row r="109" ht="15.75">
      <c r="D109" s="10"/>
    </row>
    <row r="110" ht="15.75">
      <c r="D110" s="10"/>
    </row>
    <row r="111" ht="15.75">
      <c r="D111" s="10"/>
    </row>
    <row r="112" ht="15.75">
      <c r="D112" s="10"/>
    </row>
    <row r="113" ht="15.75">
      <c r="D113" s="10"/>
    </row>
    <row r="114" ht="15.75">
      <c r="D114" s="10"/>
    </row>
    <row r="115" ht="15.75">
      <c r="D115" s="10"/>
    </row>
    <row r="116" ht="15.75">
      <c r="D116" s="10"/>
    </row>
    <row r="117" ht="15.75">
      <c r="D117" s="10"/>
    </row>
    <row r="118" ht="15.75">
      <c r="D118" s="10"/>
    </row>
    <row r="119" ht="15.75">
      <c r="D119" s="10"/>
    </row>
    <row r="120" ht="15.75">
      <c r="D120" s="10"/>
    </row>
    <row r="121" ht="15.75">
      <c r="D121" s="10"/>
    </row>
    <row r="122" ht="15.75">
      <c r="D122" s="10"/>
    </row>
    <row r="123" ht="15.75">
      <c r="D123" s="10"/>
    </row>
    <row r="124" ht="15.75">
      <c r="D124" s="10"/>
    </row>
    <row r="125" ht="15.75">
      <c r="D125" s="10"/>
    </row>
    <row r="126" ht="15.75">
      <c r="D126" s="10"/>
    </row>
    <row r="127" ht="15.75">
      <c r="D127" s="10"/>
    </row>
    <row r="128" ht="15.75">
      <c r="D128" s="10"/>
    </row>
    <row r="129" ht="15.75">
      <c r="D129" s="10"/>
    </row>
    <row r="130" ht="15.75">
      <c r="D130" s="10"/>
    </row>
    <row r="131" ht="15.75">
      <c r="D131" s="10"/>
    </row>
    <row r="132" ht="15.75">
      <c r="D132" s="10"/>
    </row>
    <row r="133" ht="15.75">
      <c r="D133" s="10"/>
    </row>
    <row r="134" ht="15.75">
      <c r="D134" s="10"/>
    </row>
    <row r="135" ht="15.75">
      <c r="D135" s="10"/>
    </row>
    <row r="136" ht="15.75">
      <c r="D136" s="10"/>
    </row>
    <row r="137" ht="15.75">
      <c r="D137" s="10"/>
    </row>
    <row r="138" ht="15.75">
      <c r="D138" s="10"/>
    </row>
    <row r="139" ht="15.75">
      <c r="D139" s="10"/>
    </row>
    <row r="140" ht="15.75">
      <c r="D140" s="10"/>
    </row>
    <row r="141" ht="15.75">
      <c r="D141" s="10"/>
    </row>
    <row r="142" ht="15.75">
      <c r="D142" s="10"/>
    </row>
    <row r="143" ht="15.75">
      <c r="D143" s="10"/>
    </row>
    <row r="144" ht="15.75">
      <c r="D144" s="10"/>
    </row>
    <row r="145" ht="15.75">
      <c r="D145" s="10"/>
    </row>
    <row r="146" ht="15.75">
      <c r="D146" s="10"/>
    </row>
    <row r="147" ht="15.75">
      <c r="D147" s="10"/>
    </row>
    <row r="148" ht="15.75">
      <c r="D148" s="10"/>
    </row>
    <row r="149" ht="15.75">
      <c r="D149" s="10"/>
    </row>
    <row r="150" ht="15.75">
      <c r="D150" s="10"/>
    </row>
    <row r="151" ht="15.75">
      <c r="D151" s="10"/>
    </row>
    <row r="152" ht="15.75">
      <c r="D152" s="10"/>
    </row>
    <row r="153" ht="15.75">
      <c r="D153" s="10"/>
    </row>
    <row r="154" ht="15.75">
      <c r="D154" s="10"/>
    </row>
    <row r="155" ht="15.75">
      <c r="D155" s="10"/>
    </row>
    <row r="156" ht="15.75">
      <c r="D156" s="10"/>
    </row>
    <row r="157" ht="15.75">
      <c r="D157" s="10"/>
    </row>
    <row r="158" ht="15.75">
      <c r="D158" s="10"/>
    </row>
    <row r="159" ht="15.75">
      <c r="D159" s="10"/>
    </row>
    <row r="160" ht="15.75">
      <c r="D160" s="10"/>
    </row>
    <row r="161" ht="15.75">
      <c r="D161" s="10"/>
    </row>
    <row r="162" ht="15.75">
      <c r="D162" s="10"/>
    </row>
    <row r="163" ht="15.75">
      <c r="D163" s="10"/>
    </row>
    <row r="164" ht="15.75">
      <c r="D164" s="10"/>
    </row>
    <row r="165" ht="15.75">
      <c r="D165" s="10"/>
    </row>
    <row r="166" ht="15.75">
      <c r="D166" s="10"/>
    </row>
    <row r="167" ht="15.75">
      <c r="D167" s="10"/>
    </row>
    <row r="168" ht="15.75">
      <c r="D168" s="10"/>
    </row>
    <row r="169" ht="15.75">
      <c r="D169" s="10"/>
    </row>
    <row r="170" ht="15.75">
      <c r="D170" s="10"/>
    </row>
    <row r="171" ht="15.75">
      <c r="D171" s="10"/>
    </row>
    <row r="172" ht="15.75">
      <c r="D172" s="10"/>
    </row>
    <row r="173" ht="15.75">
      <c r="D173" s="10"/>
    </row>
    <row r="174" ht="15.75">
      <c r="D174" s="10"/>
    </row>
    <row r="175" ht="15.75">
      <c r="D175" s="10"/>
    </row>
    <row r="176" ht="15.75">
      <c r="D176" s="10"/>
    </row>
    <row r="177" ht="15.75">
      <c r="D177" s="10"/>
    </row>
    <row r="178" ht="15.75">
      <c r="D178" s="10"/>
    </row>
    <row r="179" ht="15.75">
      <c r="D179" s="10"/>
    </row>
    <row r="180" ht="15.75">
      <c r="D180" s="10"/>
    </row>
    <row r="181" ht="15.75">
      <c r="D181" s="10"/>
    </row>
    <row r="182" ht="15.75">
      <c r="D182" s="10"/>
    </row>
    <row r="183" ht="15.75">
      <c r="D183" s="10"/>
    </row>
    <row r="184" ht="15.75">
      <c r="D184" s="10"/>
    </row>
    <row r="185" ht="15.75">
      <c r="D185" s="10"/>
    </row>
    <row r="186" ht="15.75">
      <c r="D186" s="10"/>
    </row>
    <row r="187" ht="15.75">
      <c r="D187" s="10"/>
    </row>
  </sheetData>
  <printOptions/>
  <pageMargins left="0.72" right="0.75" top="1.07" bottom="0.57" header="0.57" footer="0.33"/>
  <pageSetup horizontalDpi="600" verticalDpi="600" orientation="portrait" r:id="rId1"/>
  <headerFooter alignWithMargins="0">
    <oddHeader>&amp;L&amp;"Times New Roman,Bold"&amp;12HONG LEONG PROPERTIES BERHAD</oddHeader>
    <oddFooter>&amp;R&amp;"Times New Roman,Regular"HLPB/2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49"/>
  <sheetViews>
    <sheetView workbookViewId="0" topLeftCell="A1">
      <selection activeCell="A3" sqref="A3:K47"/>
    </sheetView>
  </sheetViews>
  <sheetFormatPr defaultColWidth="9.00390625" defaultRowHeight="12.75"/>
  <cols>
    <col min="1" max="1" width="3.75390625" style="49" customWidth="1"/>
    <col min="2" max="5" width="9.00390625" style="49" customWidth="1"/>
    <col min="6" max="6" width="10.75390625" style="49" customWidth="1"/>
    <col min="7" max="7" width="4.50390625" style="49" customWidth="1"/>
    <col min="8" max="8" width="13.25390625" style="49" customWidth="1"/>
    <col min="9" max="9" width="2.125" style="49" customWidth="1"/>
    <col min="10" max="10" width="13.625" style="49" customWidth="1"/>
    <col min="11" max="11" width="2.75390625" style="49" customWidth="1"/>
    <col min="12" max="12" width="6.375" style="49" customWidth="1"/>
    <col min="13" max="16384" width="9.00390625" style="49" customWidth="1"/>
  </cols>
  <sheetData>
    <row r="3" spans="1:11" ht="15.75">
      <c r="A3" s="128" t="s">
        <v>61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>
      <c r="A4" s="139" t="s">
        <v>62</v>
      </c>
      <c r="B4" s="140"/>
      <c r="C4" s="140"/>
      <c r="D4" s="140"/>
      <c r="E4" s="140"/>
      <c r="F4" s="140"/>
      <c r="G4" s="140"/>
      <c r="H4" s="51"/>
      <c r="I4" s="51"/>
      <c r="J4" s="51"/>
      <c r="K4" s="51"/>
    </row>
    <row r="5" spans="1:11" ht="14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51"/>
      <c r="B6" s="51"/>
      <c r="C6" s="51"/>
      <c r="D6" s="51"/>
      <c r="E6" s="51"/>
      <c r="F6" s="51"/>
      <c r="G6" s="51"/>
      <c r="H6" s="51"/>
      <c r="I6" s="51"/>
      <c r="J6" s="50" t="s">
        <v>63</v>
      </c>
      <c r="K6" s="51"/>
    </row>
    <row r="7" spans="1:11" ht="15.75">
      <c r="A7" s="51"/>
      <c r="B7" s="51"/>
      <c r="C7" s="51"/>
      <c r="D7" s="51"/>
      <c r="E7" s="51"/>
      <c r="F7" s="51"/>
      <c r="G7" s="51"/>
      <c r="H7" s="51"/>
      <c r="I7" s="51"/>
      <c r="J7" s="50" t="s">
        <v>64</v>
      </c>
      <c r="K7" s="51"/>
    </row>
    <row r="8" spans="1:11" ht="15.75">
      <c r="A8" s="51"/>
      <c r="B8" s="51"/>
      <c r="C8" s="51"/>
      <c r="D8" s="51"/>
      <c r="E8" s="51"/>
      <c r="F8" s="51"/>
      <c r="G8" s="51"/>
      <c r="H8" s="50" t="s">
        <v>65</v>
      </c>
      <c r="I8" s="51"/>
      <c r="J8" s="50" t="s">
        <v>66</v>
      </c>
      <c r="K8" s="51"/>
    </row>
    <row r="9" spans="1:11" ht="15.75">
      <c r="A9" s="51"/>
      <c r="B9" s="51"/>
      <c r="C9" s="51"/>
      <c r="D9" s="51"/>
      <c r="E9" s="51"/>
      <c r="F9" s="51"/>
      <c r="G9" s="51"/>
      <c r="H9" s="50" t="s">
        <v>67</v>
      </c>
      <c r="I9" s="51"/>
      <c r="J9" s="50" t="s">
        <v>68</v>
      </c>
      <c r="K9" s="50"/>
    </row>
    <row r="10" spans="1:11" ht="15.75">
      <c r="A10" s="51"/>
      <c r="B10" s="51"/>
      <c r="C10" s="51"/>
      <c r="D10" s="51"/>
      <c r="E10" s="51"/>
      <c r="F10" s="51"/>
      <c r="G10" s="51"/>
      <c r="H10" s="50"/>
      <c r="I10" s="51"/>
      <c r="J10" s="51"/>
      <c r="K10" s="50"/>
    </row>
    <row r="11" spans="1:11" ht="15.75">
      <c r="A11" s="51"/>
      <c r="B11" s="51"/>
      <c r="C11" s="51"/>
      <c r="D11" s="51"/>
      <c r="E11" s="51"/>
      <c r="F11" s="51"/>
      <c r="G11" s="51"/>
      <c r="H11" s="129">
        <v>38168</v>
      </c>
      <c r="I11" s="129"/>
      <c r="J11" s="129">
        <v>37802</v>
      </c>
      <c r="K11" s="51"/>
    </row>
    <row r="12" spans="1:11" ht="15.75">
      <c r="A12" s="51"/>
      <c r="B12" s="51"/>
      <c r="C12" s="51"/>
      <c r="D12" s="51"/>
      <c r="E12" s="51"/>
      <c r="F12" s="51"/>
      <c r="G12" s="51"/>
      <c r="H12" s="129" t="s">
        <v>12</v>
      </c>
      <c r="I12" s="129"/>
      <c r="J12" s="129" t="s">
        <v>12</v>
      </c>
      <c r="K12" s="51"/>
    </row>
    <row r="13" spans="1:11" ht="15.75">
      <c r="A13" s="51"/>
      <c r="B13" s="51"/>
      <c r="C13" s="51"/>
      <c r="D13" s="51"/>
      <c r="E13" s="51"/>
      <c r="F13" s="51"/>
      <c r="G13" s="130"/>
      <c r="H13" s="51"/>
      <c r="I13" s="51"/>
      <c r="J13" s="51"/>
      <c r="K13" s="51"/>
    </row>
    <row r="14" spans="1:11" ht="15.75">
      <c r="A14" s="52" t="s">
        <v>69</v>
      </c>
      <c r="B14" s="52"/>
      <c r="C14" s="52"/>
      <c r="D14" s="52"/>
      <c r="E14" s="51"/>
      <c r="F14" s="51"/>
      <c r="G14" s="51"/>
      <c r="H14" s="131">
        <f>'[6]Cash flow'!C14-2</f>
        <v>36957</v>
      </c>
      <c r="I14" s="131"/>
      <c r="J14" s="131">
        <v>10725</v>
      </c>
      <c r="K14" s="51"/>
    </row>
    <row r="15" spans="1:11" ht="15.75">
      <c r="A15" s="52" t="s">
        <v>70</v>
      </c>
      <c r="B15" s="52"/>
      <c r="C15" s="52"/>
      <c r="D15" s="52"/>
      <c r="E15" s="51"/>
      <c r="F15" s="51"/>
      <c r="G15" s="51"/>
      <c r="H15" s="132"/>
      <c r="I15" s="132"/>
      <c r="J15" s="132"/>
      <c r="K15" s="51"/>
    </row>
    <row r="16" spans="1:11" ht="15.75" customHeight="1">
      <c r="A16" s="133"/>
      <c r="B16" s="52" t="s">
        <v>71</v>
      </c>
      <c r="C16" s="52"/>
      <c r="D16" s="52"/>
      <c r="E16" s="51"/>
      <c r="F16" s="51"/>
      <c r="G16" s="51"/>
      <c r="H16" s="132">
        <f>'[6]Cash flow'!C26</f>
        <v>-9069.72</v>
      </c>
      <c r="I16" s="132"/>
      <c r="J16" s="132">
        <v>-19818</v>
      </c>
      <c r="K16" s="51"/>
    </row>
    <row r="17" spans="1:11" ht="15.75">
      <c r="A17" s="51"/>
      <c r="B17" s="52" t="s">
        <v>72</v>
      </c>
      <c r="C17" s="52"/>
      <c r="D17" s="52"/>
      <c r="E17" s="51"/>
      <c r="F17" s="51"/>
      <c r="G17" s="51"/>
      <c r="H17" s="134">
        <f>'[6]Cash flow'!C29+'[6]Cash flow'!C30+'[6]Cash flow'!C31+'[6]Cash flow'!C32+'[6]Cash flow'!C33</f>
        <v>-5381</v>
      </c>
      <c r="I17" s="135"/>
      <c r="J17" s="134">
        <v>30422</v>
      </c>
      <c r="K17" s="51"/>
    </row>
    <row r="18" spans="1:11" ht="11.25" customHeight="1">
      <c r="A18" s="51"/>
      <c r="B18" s="52"/>
      <c r="C18" s="52"/>
      <c r="D18" s="52"/>
      <c r="E18" s="51"/>
      <c r="F18" s="51"/>
      <c r="G18" s="51"/>
      <c r="H18" s="132"/>
      <c r="I18" s="132"/>
      <c r="J18" s="132"/>
      <c r="K18" s="51"/>
    </row>
    <row r="19" spans="1:11" ht="15.75">
      <c r="A19" s="52" t="s">
        <v>73</v>
      </c>
      <c r="B19" s="51"/>
      <c r="C19" s="52"/>
      <c r="D19" s="52"/>
      <c r="E19" s="51"/>
      <c r="F19" s="51"/>
      <c r="G19" s="51"/>
      <c r="H19" s="132">
        <f>SUM(H14:H17)</f>
        <v>22506.28</v>
      </c>
      <c r="I19" s="132"/>
      <c r="J19" s="132">
        <f>SUM(J14:J18)</f>
        <v>21329</v>
      </c>
      <c r="K19" s="51"/>
    </row>
    <row r="20" spans="1:11" ht="11.25" customHeight="1">
      <c r="A20" s="52"/>
      <c r="B20" s="52"/>
      <c r="C20" s="52"/>
      <c r="D20" s="52"/>
      <c r="E20" s="51"/>
      <c r="F20" s="51"/>
      <c r="G20" s="51"/>
      <c r="H20" s="132"/>
      <c r="I20" s="132"/>
      <c r="J20" s="132"/>
      <c r="K20" s="51"/>
    </row>
    <row r="21" spans="1:11" ht="15.75" customHeight="1">
      <c r="A21" s="51"/>
      <c r="B21" s="52" t="s">
        <v>74</v>
      </c>
      <c r="C21" s="52"/>
      <c r="D21" s="52"/>
      <c r="E21" s="51"/>
      <c r="F21" s="51"/>
      <c r="G21" s="51"/>
      <c r="H21" s="132">
        <f>'[6]Cash flow'!C44-'[6]Cash flow'!B44-1-1</f>
        <v>90769.798</v>
      </c>
      <c r="I21" s="132"/>
      <c r="J21" s="132">
        <f>73035-1374</f>
        <v>71661</v>
      </c>
      <c r="K21" s="51"/>
    </row>
    <row r="22" spans="1:11" ht="15.75" customHeight="1">
      <c r="A22" s="51"/>
      <c r="B22" s="52" t="s">
        <v>75</v>
      </c>
      <c r="C22" s="52"/>
      <c r="D22" s="52"/>
      <c r="E22" s="51"/>
      <c r="F22" s="51"/>
      <c r="G22" s="51"/>
      <c r="H22" s="132">
        <f>+'[6]Cash flow'!C50</f>
        <v>-15009</v>
      </c>
      <c r="I22" s="132"/>
      <c r="J22" s="132">
        <f>-19706+1374</f>
        <v>-18332</v>
      </c>
      <c r="K22" s="51"/>
    </row>
    <row r="23" spans="1:11" ht="15.75">
      <c r="A23" s="51"/>
      <c r="B23" s="52" t="s">
        <v>76</v>
      </c>
      <c r="C23" s="52"/>
      <c r="D23" s="52"/>
      <c r="E23" s="51"/>
      <c r="F23" s="51"/>
      <c r="G23" s="51"/>
      <c r="H23" s="132">
        <f>'[6]Cash flow'!B44+3</f>
        <v>6951</v>
      </c>
      <c r="I23" s="132"/>
      <c r="J23" s="132">
        <v>-9895</v>
      </c>
      <c r="K23" s="51"/>
    </row>
    <row r="24" spans="1:11" ht="11.25" customHeight="1">
      <c r="A24" s="52"/>
      <c r="B24" s="52"/>
      <c r="C24" s="52"/>
      <c r="D24" s="52"/>
      <c r="E24" s="51"/>
      <c r="F24" s="51"/>
      <c r="G24" s="51"/>
      <c r="H24" s="136"/>
      <c r="I24" s="135"/>
      <c r="J24" s="136"/>
      <c r="K24" s="51"/>
    </row>
    <row r="25" spans="1:11" ht="15.75">
      <c r="A25" s="52" t="s">
        <v>77</v>
      </c>
      <c r="B25" s="52"/>
      <c r="C25" s="52"/>
      <c r="D25" s="52"/>
      <c r="E25" s="51"/>
      <c r="F25" s="51"/>
      <c r="G25" s="51"/>
      <c r="H25" s="134">
        <f>SUM(H19:H23)</f>
        <v>105218.078</v>
      </c>
      <c r="I25" s="135"/>
      <c r="J25" s="134">
        <f>SUM(J19:J23)</f>
        <v>64763</v>
      </c>
      <c r="K25" s="51"/>
    </row>
    <row r="26" spans="1:11" ht="11.25" customHeight="1">
      <c r="A26" s="52"/>
      <c r="B26" s="52"/>
      <c r="C26" s="52"/>
      <c r="D26" s="52"/>
      <c r="E26" s="51"/>
      <c r="F26" s="51"/>
      <c r="G26" s="51"/>
      <c r="H26" s="132"/>
      <c r="I26" s="132"/>
      <c r="J26" s="132"/>
      <c r="K26" s="51"/>
    </row>
    <row r="27" spans="1:11" ht="15.75" customHeight="1">
      <c r="A27" s="52" t="s">
        <v>78</v>
      </c>
      <c r="B27" s="52"/>
      <c r="C27" s="52"/>
      <c r="D27" s="52"/>
      <c r="E27" s="51"/>
      <c r="F27" s="51"/>
      <c r="G27" s="51"/>
      <c r="H27" s="132"/>
      <c r="I27" s="132"/>
      <c r="J27" s="132"/>
      <c r="K27" s="51"/>
    </row>
    <row r="28" spans="1:11" ht="15.75">
      <c r="A28" s="51"/>
      <c r="B28" s="51" t="s">
        <v>79</v>
      </c>
      <c r="C28" s="52"/>
      <c r="D28" s="52"/>
      <c r="E28" s="51"/>
      <c r="F28" s="51"/>
      <c r="G28" s="51"/>
      <c r="H28" s="132">
        <f>'[6]Cash flow'!C60+'[6]Cash flow'!C61+'[6]Cash flow'!C62+'[6]Cash flow'!C63+'[6]Cash flow'!C64</f>
        <v>58585</v>
      </c>
      <c r="I28" s="132"/>
      <c r="J28" s="132">
        <v>-967</v>
      </c>
      <c r="K28" s="51"/>
    </row>
    <row r="29" spans="1:11" ht="15.75">
      <c r="A29" s="51"/>
      <c r="B29" s="51" t="s">
        <v>80</v>
      </c>
      <c r="C29" s="52"/>
      <c r="D29" s="52"/>
      <c r="E29" s="51"/>
      <c r="F29" s="51"/>
      <c r="G29" s="51"/>
      <c r="H29" s="132">
        <f>'[6]Cash flow'!C65</f>
        <v>862</v>
      </c>
      <c r="I29" s="132"/>
      <c r="J29" s="132">
        <v>806</v>
      </c>
      <c r="K29" s="51"/>
    </row>
    <row r="30" spans="1:11" ht="15.75">
      <c r="A30" s="51"/>
      <c r="B30" s="52" t="s">
        <v>81</v>
      </c>
      <c r="C30" s="52"/>
      <c r="D30" s="52"/>
      <c r="E30" s="51"/>
      <c r="F30" s="51"/>
      <c r="G30" s="51"/>
      <c r="H30" s="132">
        <f>'[6]Cash flow'!C58</f>
        <v>-941</v>
      </c>
      <c r="I30" s="132"/>
      <c r="J30" s="132">
        <v>-1994</v>
      </c>
      <c r="K30" s="51"/>
    </row>
    <row r="31" spans="1:11" ht="11.25" customHeight="1">
      <c r="A31" s="52"/>
      <c r="B31" s="52"/>
      <c r="C31" s="52"/>
      <c r="D31" s="52"/>
      <c r="E31" s="51"/>
      <c r="F31" s="51"/>
      <c r="G31" s="51"/>
      <c r="H31" s="136"/>
      <c r="I31" s="135"/>
      <c r="J31" s="136"/>
      <c r="K31" s="51"/>
    </row>
    <row r="32" spans="1:11" ht="15.75">
      <c r="A32" s="52" t="s">
        <v>82</v>
      </c>
      <c r="B32" s="52"/>
      <c r="C32" s="52"/>
      <c r="D32" s="52"/>
      <c r="E32" s="51"/>
      <c r="F32" s="51"/>
      <c r="G32" s="51"/>
      <c r="H32" s="134">
        <f>SUM(H28:H31)</f>
        <v>58506</v>
      </c>
      <c r="I32" s="135"/>
      <c r="J32" s="134">
        <f>SUM(J28:J31)</f>
        <v>-2155</v>
      </c>
      <c r="K32" s="51"/>
    </row>
    <row r="33" spans="1:11" ht="11.25" customHeight="1">
      <c r="A33" s="52"/>
      <c r="B33" s="52"/>
      <c r="C33" s="52"/>
      <c r="D33" s="52"/>
      <c r="E33" s="51"/>
      <c r="F33" s="51"/>
      <c r="G33" s="51"/>
      <c r="H33" s="132"/>
      <c r="I33" s="132"/>
      <c r="J33" s="132"/>
      <c r="K33" s="51"/>
    </row>
    <row r="34" spans="1:11" ht="15.75" customHeight="1">
      <c r="A34" s="52" t="s">
        <v>83</v>
      </c>
      <c r="B34" s="52"/>
      <c r="C34" s="52"/>
      <c r="D34" s="52"/>
      <c r="E34" s="51"/>
      <c r="F34" s="51"/>
      <c r="G34" s="51"/>
      <c r="H34" s="132"/>
      <c r="I34" s="132"/>
      <c r="J34" s="132"/>
      <c r="K34" s="51"/>
    </row>
    <row r="35" spans="1:11" ht="15.75" customHeight="1">
      <c r="A35" s="52"/>
      <c r="B35" s="52" t="s">
        <v>84</v>
      </c>
      <c r="C35" s="52"/>
      <c r="D35" s="52"/>
      <c r="E35" s="51"/>
      <c r="F35" s="51"/>
      <c r="G35" s="51"/>
      <c r="H35" s="132">
        <f>'[6]Cash flow'!C74</f>
        <v>-24024</v>
      </c>
      <c r="I35" s="132"/>
      <c r="J35" s="132">
        <v>-30667</v>
      </c>
      <c r="K35" s="51"/>
    </row>
    <row r="36" spans="1:11" ht="15.75" customHeight="1">
      <c r="A36" s="52"/>
      <c r="B36" s="52" t="s">
        <v>18</v>
      </c>
      <c r="C36" s="52"/>
      <c r="D36" s="52"/>
      <c r="E36" s="51"/>
      <c r="F36" s="51"/>
      <c r="G36" s="51"/>
      <c r="H36" s="132">
        <f>'[6]Cash flow'!C75</f>
        <v>-2522</v>
      </c>
      <c r="I36" s="132"/>
      <c r="J36" s="132">
        <v>-5043</v>
      </c>
      <c r="K36" s="51"/>
    </row>
    <row r="37" spans="1:11" ht="15.75">
      <c r="A37" s="51"/>
      <c r="B37" s="52" t="s">
        <v>85</v>
      </c>
      <c r="C37" s="52"/>
      <c r="D37" s="52"/>
      <c r="E37" s="51"/>
      <c r="F37" s="51"/>
      <c r="G37" s="51"/>
      <c r="H37" s="132">
        <f>'[6]Cash flow'!C72+'[6]Cash flow'!C73+'[6]Cash flow'!C76</f>
        <v>-126602</v>
      </c>
      <c r="I37" s="132"/>
      <c r="J37" s="132">
        <v>-42566</v>
      </c>
      <c r="K37" s="51"/>
    </row>
    <row r="38" spans="1:11" ht="11.25" customHeight="1">
      <c r="A38" s="52"/>
      <c r="B38" s="52"/>
      <c r="C38" s="52"/>
      <c r="D38" s="52"/>
      <c r="E38" s="51"/>
      <c r="F38" s="51"/>
      <c r="G38" s="51"/>
      <c r="H38" s="136"/>
      <c r="I38" s="135"/>
      <c r="J38" s="136"/>
      <c r="K38" s="51"/>
    </row>
    <row r="39" spans="1:11" ht="15.75" customHeight="1">
      <c r="A39" s="52" t="s">
        <v>86</v>
      </c>
      <c r="B39" s="52"/>
      <c r="C39" s="52"/>
      <c r="D39" s="52"/>
      <c r="E39" s="51"/>
      <c r="F39" s="51"/>
      <c r="G39" s="51"/>
      <c r="H39" s="134">
        <f>SUM(H35:H38)</f>
        <v>-153148</v>
      </c>
      <c r="I39" s="135"/>
      <c r="J39" s="134">
        <f>SUM(J35:J38)</f>
        <v>-78276</v>
      </c>
      <c r="K39" s="51"/>
    </row>
    <row r="40" spans="1:11" ht="11.25" customHeight="1">
      <c r="A40" s="51"/>
      <c r="B40" s="52"/>
      <c r="C40" s="52"/>
      <c r="D40" s="52"/>
      <c r="E40" s="51"/>
      <c r="F40" s="51"/>
      <c r="G40" s="51"/>
      <c r="H40" s="132"/>
      <c r="I40" s="132"/>
      <c r="J40" s="132"/>
      <c r="K40" s="51"/>
    </row>
    <row r="41" spans="1:11" ht="15.75" customHeight="1">
      <c r="A41" s="133" t="s">
        <v>87</v>
      </c>
      <c r="B41" s="133"/>
      <c r="C41" s="133"/>
      <c r="D41" s="133"/>
      <c r="E41" s="51"/>
      <c r="F41" s="51"/>
      <c r="G41" s="51"/>
      <c r="H41" s="132">
        <f>H39+H32+H25</f>
        <v>10576.077999999994</v>
      </c>
      <c r="I41" s="132"/>
      <c r="J41" s="132">
        <f>J39+J32+J25</f>
        <v>-15668</v>
      </c>
      <c r="K41" s="51"/>
    </row>
    <row r="42" spans="1:11" ht="11.25" customHeight="1">
      <c r="A42" s="52"/>
      <c r="B42" s="52"/>
      <c r="C42" s="52"/>
      <c r="D42" s="52"/>
      <c r="E42" s="51"/>
      <c r="F42" s="51"/>
      <c r="G42" s="51"/>
      <c r="H42" s="132"/>
      <c r="I42" s="132"/>
      <c r="J42" s="132"/>
      <c r="K42" s="51"/>
    </row>
    <row r="43" spans="1:11" ht="16.5" customHeight="1">
      <c r="A43" s="52" t="s">
        <v>88</v>
      </c>
      <c r="B43" s="52"/>
      <c r="C43" s="52"/>
      <c r="D43" s="52"/>
      <c r="E43" s="51"/>
      <c r="F43" s="51"/>
      <c r="G43" s="51"/>
      <c r="H43" s="132">
        <f>'[6]Cash flow'!C83</f>
        <v>28</v>
      </c>
      <c r="I43" s="132"/>
      <c r="J43" s="132">
        <v>19</v>
      </c>
      <c r="K43" s="51"/>
    </row>
    <row r="44" spans="1:11" ht="11.25" customHeight="1">
      <c r="A44" s="52"/>
      <c r="B44" s="52"/>
      <c r="C44" s="52"/>
      <c r="D44" s="52"/>
      <c r="E44" s="51"/>
      <c r="F44" s="51"/>
      <c r="G44" s="51"/>
      <c r="H44" s="132"/>
      <c r="I44" s="132"/>
      <c r="J44" s="132"/>
      <c r="K44" s="51"/>
    </row>
    <row r="45" spans="1:11" ht="16.5" customHeight="1">
      <c r="A45" s="52" t="s">
        <v>89</v>
      </c>
      <c r="B45" s="52"/>
      <c r="C45" s="52"/>
      <c r="D45" s="52"/>
      <c r="E45" s="51"/>
      <c r="F45" s="51"/>
      <c r="G45" s="51"/>
      <c r="H45" s="132">
        <f>'[6]Cash flow'!C86</f>
        <v>-3229</v>
      </c>
      <c r="I45" s="132"/>
      <c r="J45" s="132">
        <v>12420</v>
      </c>
      <c r="K45" s="51"/>
    </row>
    <row r="46" spans="1:11" ht="11.25" customHeight="1">
      <c r="A46" s="52"/>
      <c r="B46" s="52"/>
      <c r="C46" s="52"/>
      <c r="D46" s="52"/>
      <c r="E46" s="51"/>
      <c r="F46" s="51"/>
      <c r="G46" s="51"/>
      <c r="H46" s="132"/>
      <c r="I46" s="132"/>
      <c r="J46" s="132"/>
      <c r="K46" s="51"/>
    </row>
    <row r="47" spans="1:11" ht="24.75" customHeight="1" thickBot="1">
      <c r="A47" s="52" t="s">
        <v>90</v>
      </c>
      <c r="B47" s="52"/>
      <c r="C47" s="52"/>
      <c r="D47" s="52"/>
      <c r="E47" s="51"/>
      <c r="F47" s="51"/>
      <c r="G47" s="51"/>
      <c r="H47" s="137">
        <f>SUM(H41:H45)</f>
        <v>7375.077999999994</v>
      </c>
      <c r="I47" s="135"/>
      <c r="J47" s="137">
        <f>SUM(J41:J45)</f>
        <v>-3229</v>
      </c>
      <c r="K47" s="51"/>
    </row>
    <row r="48" spans="1:10" ht="16.5" thickTop="1">
      <c r="A48" s="51"/>
      <c r="B48" s="52"/>
      <c r="C48" s="52"/>
      <c r="D48" s="52"/>
      <c r="H48" s="53"/>
      <c r="I48" s="53"/>
      <c r="J48" s="53"/>
    </row>
    <row r="49" spans="1:4" ht="15.75">
      <c r="A49" s="52"/>
      <c r="B49" s="52"/>
      <c r="C49" s="52"/>
      <c r="D49" s="52"/>
    </row>
  </sheetData>
  <mergeCells count="1">
    <mergeCell ref="A4:G4"/>
  </mergeCells>
  <printOptions/>
  <pageMargins left="0.75" right="0.88" top="1.19" bottom="0" header="0.5" footer="0.5"/>
  <pageSetup horizontalDpi="600" verticalDpi="600" orientation="portrait" paperSize="9" scale="85" r:id="rId1"/>
  <headerFooter alignWithMargins="0">
    <oddHeader>&amp;L&amp;"Times New Roman,Bold"&amp;12
HONG LEONG PROPERTIES BERHAD</oddHeader>
    <oddFooter>&amp;R&amp;9HLPB/3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G270"/>
  <sheetViews>
    <sheetView zoomScale="75" zoomScaleNormal="75" workbookViewId="0" topLeftCell="A1">
      <selection activeCell="C1" sqref="C1:K36"/>
    </sheetView>
  </sheetViews>
  <sheetFormatPr defaultColWidth="9.00390625" defaultRowHeight="12.75"/>
  <cols>
    <col min="1" max="1" width="4.375" style="54" customWidth="1"/>
    <col min="2" max="2" width="2.375" style="54" customWidth="1"/>
    <col min="3" max="3" width="2.125" style="54" customWidth="1"/>
    <col min="4" max="4" width="30.125" style="54" customWidth="1"/>
    <col min="5" max="5" width="11.50390625" style="65" customWidth="1"/>
    <col min="6" max="6" width="17.50390625" style="54" customWidth="1"/>
    <col min="7" max="7" width="0.875" style="54" customWidth="1"/>
    <col min="8" max="8" width="13.375" style="54" customWidth="1"/>
    <col min="9" max="9" width="16.00390625" style="54" customWidth="1"/>
    <col min="10" max="10" width="0.6171875" style="54" customWidth="1"/>
    <col min="11" max="11" width="10.875" style="54" customWidth="1"/>
    <col min="12" max="16384" width="10.00390625" style="54" customWidth="1"/>
  </cols>
  <sheetData>
    <row r="1" spans="3:11" ht="18.75">
      <c r="C1" s="55" t="s">
        <v>98</v>
      </c>
      <c r="D1" s="56"/>
      <c r="E1" s="57"/>
      <c r="F1" s="56"/>
      <c r="G1" s="56"/>
      <c r="H1" s="56"/>
      <c r="I1" s="56"/>
      <c r="J1" s="56"/>
      <c r="K1" s="56"/>
    </row>
    <row r="2" spans="1:11" ht="18" customHeight="1">
      <c r="A2" s="57"/>
      <c r="B2" s="57"/>
      <c r="C2" s="58" t="s">
        <v>99</v>
      </c>
      <c r="D2" s="59"/>
      <c r="E2" s="59"/>
      <c r="F2" s="59"/>
      <c r="G2" s="59"/>
      <c r="H2" s="59"/>
      <c r="I2" s="59"/>
      <c r="J2" s="59"/>
      <c r="K2" s="57"/>
    </row>
    <row r="3" spans="1:11" ht="18" customHeight="1">
      <c r="A3" s="57"/>
      <c r="B3" s="57"/>
      <c r="C3" s="57" t="s">
        <v>100</v>
      </c>
      <c r="D3" s="57"/>
      <c r="E3" s="57"/>
      <c r="F3" s="57"/>
      <c r="G3" s="57"/>
      <c r="H3" s="57"/>
      <c r="I3" s="57"/>
      <c r="J3" s="57"/>
      <c r="K3" s="57"/>
    </row>
    <row r="4" spans="1:11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8" customHeight="1">
      <c r="A5" s="57"/>
      <c r="B5" s="57"/>
      <c r="C5" s="60" t="s">
        <v>101</v>
      </c>
      <c r="D5" s="61"/>
      <c r="E5" s="61"/>
      <c r="F5" s="61"/>
      <c r="G5" s="61"/>
      <c r="H5" s="61"/>
      <c r="I5" s="61"/>
      <c r="J5" s="57"/>
      <c r="K5" s="57"/>
    </row>
    <row r="6" spans="1:11" ht="18" customHeight="1">
      <c r="A6" s="57"/>
      <c r="B6" s="57"/>
      <c r="C6" s="62" t="s">
        <v>62</v>
      </c>
      <c r="D6" s="61"/>
      <c r="E6" s="61"/>
      <c r="F6" s="61"/>
      <c r="G6" s="61"/>
      <c r="H6" s="61"/>
      <c r="I6" s="61"/>
      <c r="J6" s="57"/>
      <c r="K6" s="57"/>
    </row>
    <row r="7" spans="1:11" ht="18" customHeight="1">
      <c r="A7" s="57"/>
      <c r="B7" s="63"/>
      <c r="C7" s="64"/>
      <c r="D7" s="61"/>
      <c r="E7" s="61"/>
      <c r="F7" s="61"/>
      <c r="G7" s="61"/>
      <c r="H7" s="61"/>
      <c r="I7" s="61"/>
      <c r="J7" s="57"/>
      <c r="K7" s="57"/>
    </row>
    <row r="8" spans="1:45" ht="18" customHeight="1">
      <c r="A8" s="57"/>
      <c r="B8" s="57"/>
      <c r="C8" s="57"/>
      <c r="D8" s="57"/>
      <c r="E8" s="61"/>
      <c r="F8" s="61"/>
      <c r="G8" s="61"/>
      <c r="H8" s="61"/>
      <c r="I8" s="61"/>
      <c r="J8" s="57"/>
      <c r="K8" s="57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</row>
    <row r="9" spans="1:45" ht="18" customHeight="1">
      <c r="A9" s="57"/>
      <c r="B9" s="57"/>
      <c r="C9" s="57"/>
      <c r="D9" s="57"/>
      <c r="E9" s="63" t="s">
        <v>102</v>
      </c>
      <c r="F9" s="63"/>
      <c r="G9" s="66"/>
      <c r="H9" s="63" t="s">
        <v>103</v>
      </c>
      <c r="I9" s="63"/>
      <c r="J9" s="57"/>
      <c r="K9" s="57"/>
      <c r="L9" s="65"/>
      <c r="M9" s="65"/>
      <c r="N9" s="65"/>
      <c r="O9" s="65"/>
      <c r="P9" s="65"/>
      <c r="Q9" s="65"/>
      <c r="R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1:45" ht="18" customHeight="1">
      <c r="A10" s="57"/>
      <c r="B10" s="57"/>
      <c r="C10" s="57"/>
      <c r="D10" s="57"/>
      <c r="E10" s="67" t="s">
        <v>104</v>
      </c>
      <c r="F10" s="68" t="s">
        <v>105</v>
      </c>
      <c r="G10" s="69"/>
      <c r="H10" s="67" t="s">
        <v>104</v>
      </c>
      <c r="I10" s="68" t="s">
        <v>105</v>
      </c>
      <c r="J10" s="57"/>
      <c r="K10" s="57"/>
      <c r="L10" s="65"/>
      <c r="M10" s="65"/>
      <c r="N10" s="65"/>
      <c r="O10" s="65"/>
      <c r="P10" s="65"/>
      <c r="Q10" s="65"/>
      <c r="R10" s="65"/>
      <c r="S10" s="65" t="s">
        <v>106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ht="18" customHeight="1">
      <c r="A11" s="57"/>
      <c r="B11" s="57"/>
      <c r="C11" s="57"/>
      <c r="D11" s="57"/>
      <c r="E11" s="67" t="s">
        <v>64</v>
      </c>
      <c r="F11" s="68" t="s">
        <v>64</v>
      </c>
      <c r="G11" s="69"/>
      <c r="H11" s="67" t="s">
        <v>107</v>
      </c>
      <c r="I11" s="68" t="s">
        <v>64</v>
      </c>
      <c r="J11" s="57"/>
      <c r="K11" s="57"/>
      <c r="L11" s="65"/>
      <c r="M11" s="65"/>
      <c r="N11" s="65"/>
      <c r="O11" s="65"/>
      <c r="P11" s="65"/>
      <c r="Q11" s="65"/>
      <c r="R11" s="65"/>
      <c r="S11" s="65" t="s">
        <v>104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1:45" ht="18" customHeight="1">
      <c r="A12" s="57"/>
      <c r="B12" s="57"/>
      <c r="C12" s="57"/>
      <c r="D12" s="57"/>
      <c r="E12" s="67" t="s">
        <v>108</v>
      </c>
      <c r="F12" s="67" t="s">
        <v>66</v>
      </c>
      <c r="G12" s="69"/>
      <c r="H12" s="67" t="s">
        <v>109</v>
      </c>
      <c r="I12" s="67" t="s">
        <v>66</v>
      </c>
      <c r="J12" s="57"/>
      <c r="K12" s="57"/>
      <c r="L12" s="65"/>
      <c r="M12" s="65"/>
      <c r="N12" s="65"/>
      <c r="O12" s="65"/>
      <c r="P12" s="65"/>
      <c r="Q12" s="65"/>
      <c r="R12" s="65"/>
      <c r="S12" s="65" t="s">
        <v>64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ht="18" customHeight="1">
      <c r="A13" s="57"/>
      <c r="B13" s="57"/>
      <c r="C13" s="57"/>
      <c r="D13" s="57"/>
      <c r="E13" s="67"/>
      <c r="F13" s="67" t="s">
        <v>110</v>
      </c>
      <c r="G13" s="69"/>
      <c r="H13" s="67"/>
      <c r="I13" s="67" t="s">
        <v>68</v>
      </c>
      <c r="J13" s="57"/>
      <c r="K13" s="57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spans="1:45" ht="18" customHeight="1">
      <c r="A14" s="57"/>
      <c r="B14" s="57"/>
      <c r="C14" s="57"/>
      <c r="D14" s="57"/>
      <c r="E14" s="61"/>
      <c r="F14" s="67"/>
      <c r="G14" s="69"/>
      <c r="H14" s="61"/>
      <c r="I14" s="61"/>
      <c r="J14" s="57"/>
      <c r="K14" s="5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</row>
    <row r="15" spans="1:45" ht="18" customHeight="1">
      <c r="A15" s="57"/>
      <c r="B15" s="57"/>
      <c r="C15" s="57"/>
      <c r="D15" s="57"/>
      <c r="E15" s="70" t="s">
        <v>31</v>
      </c>
      <c r="F15" s="70" t="s">
        <v>95</v>
      </c>
      <c r="G15" s="69"/>
      <c r="H15" s="70" t="s">
        <v>31</v>
      </c>
      <c r="I15" s="70" t="s">
        <v>95</v>
      </c>
      <c r="J15" s="57"/>
      <c r="K15" s="57"/>
      <c r="L15" s="65"/>
      <c r="M15" s="65"/>
      <c r="N15" s="65"/>
      <c r="O15" s="65"/>
      <c r="P15" s="65"/>
      <c r="Q15" s="65"/>
      <c r="R15" s="65"/>
      <c r="S15" s="65" t="s">
        <v>111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</row>
    <row r="16" spans="1:45" ht="18" customHeight="1">
      <c r="A16" s="57"/>
      <c r="B16" s="57"/>
      <c r="C16" s="57"/>
      <c r="D16" s="57"/>
      <c r="E16" s="67" t="s">
        <v>12</v>
      </c>
      <c r="F16" s="67" t="s">
        <v>12</v>
      </c>
      <c r="G16" s="69"/>
      <c r="H16" s="67" t="s">
        <v>12</v>
      </c>
      <c r="I16" s="67" t="s">
        <v>12</v>
      </c>
      <c r="J16" s="57"/>
      <c r="K16" s="57"/>
      <c r="L16" s="65"/>
      <c r="M16" s="71" t="s">
        <v>112</v>
      </c>
      <c r="N16" s="65"/>
      <c r="O16" s="71" t="s">
        <v>113</v>
      </c>
      <c r="P16" s="65"/>
      <c r="Q16" s="71" t="s">
        <v>114</v>
      </c>
      <c r="R16" s="65"/>
      <c r="S16" s="72" t="s">
        <v>115</v>
      </c>
      <c r="T16" s="65"/>
      <c r="U16" s="71" t="s">
        <v>116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</row>
    <row r="17" spans="1:45" ht="18" customHeight="1">
      <c r="A17" s="57"/>
      <c r="B17" s="57"/>
      <c r="C17" s="57"/>
      <c r="D17" s="57"/>
      <c r="E17" s="63"/>
      <c r="F17" s="63"/>
      <c r="G17" s="66"/>
      <c r="H17" s="63"/>
      <c r="I17" s="63"/>
      <c r="J17" s="57"/>
      <c r="K17" s="57"/>
      <c r="L17" s="65"/>
      <c r="M17" s="65"/>
      <c r="N17" s="65"/>
      <c r="O17" s="65"/>
      <c r="P17" s="65"/>
      <c r="Q17" s="73"/>
      <c r="R17" s="65"/>
      <c r="S17" s="73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</row>
    <row r="18" spans="1:45" ht="19.5" customHeight="1">
      <c r="A18" s="57"/>
      <c r="B18" s="74"/>
      <c r="C18" s="75" t="s">
        <v>92</v>
      </c>
      <c r="D18" s="75"/>
      <c r="E18" s="76">
        <f>H18-M18-O18-Q18</f>
        <v>37505</v>
      </c>
      <c r="F18" s="77">
        <v>20349</v>
      </c>
      <c r="G18" s="78"/>
      <c r="H18" s="79">
        <f>'[7]1qtr pl'!BG6</f>
        <v>199791</v>
      </c>
      <c r="I18" s="77">
        <v>92255</v>
      </c>
      <c r="J18" s="57"/>
      <c r="K18" s="57"/>
      <c r="L18" s="65"/>
      <c r="M18" s="80">
        <v>45361</v>
      </c>
      <c r="N18" s="81"/>
      <c r="O18" s="80">
        <v>25078</v>
      </c>
      <c r="P18" s="81"/>
      <c r="Q18" s="82">
        <v>91847</v>
      </c>
      <c r="R18" s="81"/>
      <c r="S18" s="83">
        <f>M18+O18+Q18</f>
        <v>162286</v>
      </c>
      <c r="T18" s="65"/>
      <c r="U18" s="80">
        <v>53930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</row>
    <row r="19" spans="1:45" ht="19.5" customHeight="1">
      <c r="A19" s="57"/>
      <c r="B19" s="74"/>
      <c r="C19" s="57" t="s">
        <v>117</v>
      </c>
      <c r="D19" s="75"/>
      <c r="E19" s="76">
        <f>H19-M19-O19-Q19</f>
        <v>-36649.95000000001</v>
      </c>
      <c r="F19" s="77">
        <v>-19616</v>
      </c>
      <c r="G19" s="78"/>
      <c r="H19" s="77">
        <f>-H20+H21-H18</f>
        <v>-162021.95</v>
      </c>
      <c r="I19" s="77">
        <v>-80558</v>
      </c>
      <c r="J19" s="57"/>
      <c r="K19" s="57"/>
      <c r="L19" s="65"/>
      <c r="M19" s="84">
        <v>-39943</v>
      </c>
      <c r="N19" s="81"/>
      <c r="O19" s="84">
        <v>-23123</v>
      </c>
      <c r="P19" s="81"/>
      <c r="Q19" s="84">
        <v>-62306</v>
      </c>
      <c r="R19" s="81"/>
      <c r="S19" s="83"/>
      <c r="T19" s="65"/>
      <c r="U19" s="84">
        <v>-47130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</row>
    <row r="20" spans="1:45" ht="19.5" customHeight="1">
      <c r="A20" s="57"/>
      <c r="B20" s="74"/>
      <c r="C20" s="57" t="s">
        <v>118</v>
      </c>
      <c r="D20" s="75"/>
      <c r="E20" s="85">
        <f>H20-M20-O20-Q20</f>
        <v>667</v>
      </c>
      <c r="F20" s="86">
        <v>-185</v>
      </c>
      <c r="G20" s="87"/>
      <c r="H20" s="88">
        <f>'[7]1qtr pl'!BG82</f>
        <v>1089</v>
      </c>
      <c r="I20" s="77">
        <v>954</v>
      </c>
      <c r="J20" s="57"/>
      <c r="K20" s="57"/>
      <c r="L20" s="65"/>
      <c r="M20" s="89">
        <v>147</v>
      </c>
      <c r="N20" s="81"/>
      <c r="O20" s="89">
        <v>140</v>
      </c>
      <c r="P20" s="81"/>
      <c r="Q20" s="90">
        <v>135</v>
      </c>
      <c r="R20" s="81"/>
      <c r="S20" s="83">
        <v>685</v>
      </c>
      <c r="T20" s="65"/>
      <c r="U20" s="89">
        <v>517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</row>
    <row r="21" spans="1:45" ht="19.5" customHeight="1">
      <c r="A21" s="57"/>
      <c r="B21" s="91"/>
      <c r="C21" s="69" t="s">
        <v>119</v>
      </c>
      <c r="D21" s="75"/>
      <c r="E21" s="76">
        <f>SUM(E18:E20)</f>
        <v>1522.0499999999884</v>
      </c>
      <c r="F21" s="77">
        <f>SUM(F18:F20)</f>
        <v>548</v>
      </c>
      <c r="G21" s="92"/>
      <c r="H21" s="93">
        <f>'[7]1qtr pl'!BG10-2</f>
        <v>38858.05</v>
      </c>
      <c r="I21" s="94">
        <f>SUM(I18:I20)</f>
        <v>12651</v>
      </c>
      <c r="J21" s="57"/>
      <c r="K21" s="57"/>
      <c r="L21" s="65"/>
      <c r="M21" s="84">
        <f>SUM(M18:M20)</f>
        <v>5565</v>
      </c>
      <c r="N21" s="81"/>
      <c r="O21" s="84">
        <f>SUM(O18:O20)</f>
        <v>2095</v>
      </c>
      <c r="P21" s="81"/>
      <c r="Q21" s="84">
        <f>SUM(Q18:Q20)</f>
        <v>29676</v>
      </c>
      <c r="R21" s="81"/>
      <c r="S21" s="83">
        <f>M21+O21+Q21</f>
        <v>37336</v>
      </c>
      <c r="T21" s="65"/>
      <c r="U21" s="84">
        <f>SUM(U18:U20)</f>
        <v>7317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</row>
    <row r="22" spans="1:45" ht="19.5" customHeight="1">
      <c r="A22" s="57"/>
      <c r="B22" s="57"/>
      <c r="C22" s="74" t="s">
        <v>94</v>
      </c>
      <c r="D22" s="95"/>
      <c r="E22" s="76">
        <f>H22-M22-O22-Q22</f>
        <v>-4784</v>
      </c>
      <c r="F22" s="77">
        <v>-7953</v>
      </c>
      <c r="G22" s="69"/>
      <c r="H22" s="79">
        <f>'[7]1qtr pl'!BG15</f>
        <v>-24024</v>
      </c>
      <c r="I22" s="77">
        <v>-30667</v>
      </c>
      <c r="J22" s="57"/>
      <c r="K22" s="57"/>
      <c r="L22" s="65"/>
      <c r="M22" s="84">
        <v>-6905</v>
      </c>
      <c r="N22" s="81"/>
      <c r="O22" s="84">
        <v>-6799</v>
      </c>
      <c r="P22" s="81"/>
      <c r="Q22" s="82">
        <v>-5536</v>
      </c>
      <c r="R22" s="81"/>
      <c r="S22" s="83"/>
      <c r="T22" s="65"/>
      <c r="U22" s="84">
        <v>-16109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</row>
    <row r="23" spans="1:45" ht="19.5" customHeight="1">
      <c r="A23" s="57"/>
      <c r="B23" s="74"/>
      <c r="C23" s="69" t="s">
        <v>93</v>
      </c>
      <c r="D23" s="95"/>
      <c r="E23" s="76">
        <f>H23-M23-O23-Q23</f>
        <v>325.1999999999998</v>
      </c>
      <c r="F23" s="77">
        <v>587</v>
      </c>
      <c r="G23" s="78"/>
      <c r="H23" s="79">
        <f>'[7]1qtr pl'!BG13</f>
        <v>1366.1999999999998</v>
      </c>
      <c r="I23" s="77">
        <v>1661</v>
      </c>
      <c r="J23" s="57"/>
      <c r="K23" s="57"/>
      <c r="L23" s="65"/>
      <c r="M23" s="84">
        <v>207</v>
      </c>
      <c r="N23" s="81"/>
      <c r="O23" s="84">
        <v>438</v>
      </c>
      <c r="P23" s="81"/>
      <c r="Q23" s="82">
        <v>396</v>
      </c>
      <c r="R23" s="81"/>
      <c r="S23" s="83">
        <f>M23+O23+Q23</f>
        <v>1041</v>
      </c>
      <c r="T23" s="65"/>
      <c r="U23" s="84">
        <v>886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</row>
    <row r="24" spans="1:45" ht="19.5" customHeight="1">
      <c r="A24" s="57"/>
      <c r="B24" s="57"/>
      <c r="C24" s="57" t="s">
        <v>120</v>
      </c>
      <c r="D24" s="95"/>
      <c r="E24" s="76"/>
      <c r="F24" s="77"/>
      <c r="G24" s="69"/>
      <c r="H24" s="79"/>
      <c r="I24" s="77"/>
      <c r="J24" s="57"/>
      <c r="K24" s="57"/>
      <c r="L24" s="65"/>
      <c r="M24" s="84"/>
      <c r="N24" s="81"/>
      <c r="O24" s="84"/>
      <c r="P24" s="81"/>
      <c r="Q24" s="82"/>
      <c r="R24" s="81"/>
      <c r="S24" s="83"/>
      <c r="T24" s="65"/>
      <c r="U24" s="84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</row>
    <row r="25" spans="1:45" ht="19.5" customHeight="1">
      <c r="A25" s="57"/>
      <c r="B25" s="57"/>
      <c r="C25" s="75" t="s">
        <v>121</v>
      </c>
      <c r="D25" s="75"/>
      <c r="E25" s="85">
        <f>H25-M25-O25-Q25</f>
        <v>811.6929999999993</v>
      </c>
      <c r="F25" s="86">
        <v>10125</v>
      </c>
      <c r="G25" s="87"/>
      <c r="H25" s="88">
        <f>'[7]1qtr pl'!BG18+'[7]1qtr pl'!BG19</f>
        <v>20756.693</v>
      </c>
      <c r="I25" s="86">
        <v>27080</v>
      </c>
      <c r="J25" s="57"/>
      <c r="K25" s="57"/>
      <c r="L25" s="65"/>
      <c r="M25" s="84">
        <v>3457</v>
      </c>
      <c r="N25" s="81"/>
      <c r="O25" s="84">
        <v>6404</v>
      </c>
      <c r="P25" s="81"/>
      <c r="Q25" s="82">
        <v>10084</v>
      </c>
      <c r="R25" s="81"/>
      <c r="S25" s="83">
        <f>M25+O25+Q25</f>
        <v>19945</v>
      </c>
      <c r="T25" s="65"/>
      <c r="U25" s="84">
        <v>12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</row>
    <row r="26" spans="1:45" ht="19.5" customHeight="1">
      <c r="A26" s="57"/>
      <c r="B26" s="91"/>
      <c r="C26" s="75"/>
      <c r="D26" s="75"/>
      <c r="E26" s="76"/>
      <c r="F26" s="77"/>
      <c r="G26" s="78"/>
      <c r="H26" s="79"/>
      <c r="I26" s="77"/>
      <c r="J26" s="57"/>
      <c r="K26" s="57"/>
      <c r="L26" s="65"/>
      <c r="M26" s="96"/>
      <c r="N26" s="81"/>
      <c r="O26" s="96"/>
      <c r="P26" s="81"/>
      <c r="Q26" s="90">
        <v>0</v>
      </c>
      <c r="R26" s="81"/>
      <c r="S26" s="83">
        <f>M26+O26+Q26</f>
        <v>0</v>
      </c>
      <c r="T26" s="65"/>
      <c r="U26" s="96">
        <v>13878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1:45" ht="19.5" customHeight="1">
      <c r="A27" s="57"/>
      <c r="B27" s="97"/>
      <c r="C27" s="74" t="s">
        <v>122</v>
      </c>
      <c r="D27" s="57"/>
      <c r="E27" s="76">
        <f>SUM(E21:E25)</f>
        <v>-2125.0570000000125</v>
      </c>
      <c r="F27" s="77">
        <f>SUM(F21:F25)</f>
        <v>3307</v>
      </c>
      <c r="G27" s="69"/>
      <c r="H27" s="79">
        <f>SUM(H21:H25)</f>
        <v>36956.943</v>
      </c>
      <c r="I27" s="77">
        <f>SUM(I21:I25)</f>
        <v>10725</v>
      </c>
      <c r="J27" s="57"/>
      <c r="K27" s="57"/>
      <c r="L27" s="65"/>
      <c r="M27" s="84">
        <f>SUM(M21:M25)</f>
        <v>2324</v>
      </c>
      <c r="N27" s="81"/>
      <c r="O27" s="84">
        <f>SUM(O21:O26)</f>
        <v>2138</v>
      </c>
      <c r="P27" s="81"/>
      <c r="Q27" s="84">
        <f>SUM(Q21:Q26)</f>
        <v>34620</v>
      </c>
      <c r="R27" s="81"/>
      <c r="S27" s="83"/>
      <c r="T27" s="65"/>
      <c r="U27" s="84">
        <f>SUM(U21:U26)</f>
        <v>5984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1:45" ht="19.5" customHeight="1">
      <c r="A28" s="57"/>
      <c r="B28" s="91"/>
      <c r="C28" s="74" t="s">
        <v>96</v>
      </c>
      <c r="D28" s="75"/>
      <c r="E28" s="85">
        <f>H28-M28-O28-Q28</f>
        <v>3998.718500000001</v>
      </c>
      <c r="F28" s="86">
        <v>-923</v>
      </c>
      <c r="G28" s="87"/>
      <c r="H28" s="88">
        <f>'[7]1qtr pl'!BG24+'[7]1qtr pl'!BG25+'[7]1qtr pl'!BG26</f>
        <v>-3480.281499999999</v>
      </c>
      <c r="I28" s="86">
        <v>-8624</v>
      </c>
      <c r="J28" s="57"/>
      <c r="K28" s="57"/>
      <c r="L28" s="65"/>
      <c r="M28" s="96">
        <v>-1918</v>
      </c>
      <c r="N28" s="81"/>
      <c r="O28" s="96">
        <v>-2071</v>
      </c>
      <c r="P28" s="81"/>
      <c r="Q28" s="82">
        <v>-3490</v>
      </c>
      <c r="R28" s="81"/>
      <c r="S28" s="83">
        <f>M28+O28+Q28</f>
        <v>-7479</v>
      </c>
      <c r="T28" s="65"/>
      <c r="U28" s="96">
        <v>-5887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</row>
    <row r="29" spans="1:45" ht="19.5" customHeight="1">
      <c r="A29" s="57"/>
      <c r="B29" s="97"/>
      <c r="C29" s="74" t="s">
        <v>123</v>
      </c>
      <c r="D29" s="95"/>
      <c r="E29" s="76">
        <f>SUM(E27:E28)</f>
        <v>1873.6614999999883</v>
      </c>
      <c r="F29" s="77">
        <f>SUM(F27:F28)</f>
        <v>2384</v>
      </c>
      <c r="G29" s="69"/>
      <c r="H29" s="79">
        <f>SUM(H27:H28)</f>
        <v>33476.6615</v>
      </c>
      <c r="I29" s="77">
        <f>SUM(I27:I28)</f>
        <v>2101</v>
      </c>
      <c r="J29" s="57"/>
      <c r="K29" s="57"/>
      <c r="L29" s="65"/>
      <c r="M29" s="84">
        <f>M27+M28</f>
        <v>406</v>
      </c>
      <c r="N29" s="81"/>
      <c r="O29" s="84">
        <f>SUM(O27:O28)</f>
        <v>67</v>
      </c>
      <c r="P29" s="81"/>
      <c r="Q29" s="80">
        <f>SUM(Q27:Q28)</f>
        <v>31130</v>
      </c>
      <c r="R29" s="81"/>
      <c r="S29" s="83"/>
      <c r="T29" s="65"/>
      <c r="U29" s="84">
        <f>U27+U28</f>
        <v>97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1:45" ht="19.5" customHeight="1">
      <c r="A30" s="57"/>
      <c r="B30" s="67"/>
      <c r="C30" s="74" t="s">
        <v>56</v>
      </c>
      <c r="D30" s="57"/>
      <c r="E30" s="85">
        <f>H30-M30-O30-Q30</f>
        <v>-186.88</v>
      </c>
      <c r="F30" s="86">
        <v>2621</v>
      </c>
      <c r="G30" s="78"/>
      <c r="H30" s="79">
        <f>'[7]1qtr pl'!BG30</f>
        <v>374.12</v>
      </c>
      <c r="I30" s="86">
        <v>4054</v>
      </c>
      <c r="J30" s="57"/>
      <c r="K30" s="57"/>
      <c r="L30" s="65"/>
      <c r="M30" s="84">
        <v>-15</v>
      </c>
      <c r="N30" s="81"/>
      <c r="O30" s="98">
        <v>458</v>
      </c>
      <c r="P30" s="81"/>
      <c r="Q30" s="82">
        <v>118</v>
      </c>
      <c r="R30" s="81"/>
      <c r="S30" s="83">
        <f>M30+O30+Q30</f>
        <v>561</v>
      </c>
      <c r="T30" s="65"/>
      <c r="U30" s="84">
        <v>966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</row>
    <row r="31" spans="1:45" ht="23.25" customHeight="1" thickBot="1">
      <c r="A31" s="57"/>
      <c r="B31" s="99"/>
      <c r="C31" s="74" t="s">
        <v>124</v>
      </c>
      <c r="D31" s="95"/>
      <c r="E31" s="100">
        <f>SUM(E29:E30)</f>
        <v>1686.7814999999882</v>
      </c>
      <c r="F31" s="101">
        <f>SUM(F29:F30)</f>
        <v>5005</v>
      </c>
      <c r="G31" s="102"/>
      <c r="H31" s="103">
        <f>SUM(H29:H30)</f>
        <v>33850.781500000005</v>
      </c>
      <c r="I31" s="101">
        <f>SUM(I29:I30)</f>
        <v>6155</v>
      </c>
      <c r="J31" s="57" t="s">
        <v>30</v>
      </c>
      <c r="K31" s="57"/>
      <c r="L31" s="65"/>
      <c r="M31" s="104">
        <f>SUM(M29:M30)</f>
        <v>391</v>
      </c>
      <c r="O31" s="105">
        <f>SUM(O29:O30)</f>
        <v>525</v>
      </c>
      <c r="Q31" s="105">
        <f>SUM(Q29:Q30)</f>
        <v>31248</v>
      </c>
      <c r="S31" s="106"/>
      <c r="U31" s="104">
        <f>SUM(U29:U30)</f>
        <v>1063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</row>
    <row r="32" spans="1:45" ht="18" customHeight="1" thickTop="1">
      <c r="A32" s="57"/>
      <c r="B32" s="99"/>
      <c r="C32" s="74"/>
      <c r="D32" s="95"/>
      <c r="E32" s="93"/>
      <c r="F32" s="77"/>
      <c r="G32" s="107"/>
      <c r="H32" s="108"/>
      <c r="I32" s="77"/>
      <c r="J32" s="57"/>
      <c r="K32" s="57"/>
      <c r="L32" s="65"/>
      <c r="M32" s="84"/>
      <c r="O32" s="106"/>
      <c r="Q32" s="106"/>
      <c r="S32" s="106"/>
      <c r="U32" s="84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1:45" ht="18" customHeight="1">
      <c r="A33" s="57"/>
      <c r="B33" s="99"/>
      <c r="C33" s="74"/>
      <c r="D33" s="95"/>
      <c r="E33" s="93"/>
      <c r="F33" s="77"/>
      <c r="G33" s="107"/>
      <c r="H33" s="108"/>
      <c r="I33" s="77"/>
      <c r="J33" s="57"/>
      <c r="K33" s="57"/>
      <c r="L33" s="65"/>
      <c r="M33" s="84"/>
      <c r="O33" s="106"/>
      <c r="Q33" s="106"/>
      <c r="S33" s="106"/>
      <c r="U33" s="84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</row>
    <row r="34" spans="1:45" ht="18" customHeight="1">
      <c r="A34" s="65"/>
      <c r="B34" s="109"/>
      <c r="C34" s="74" t="s">
        <v>125</v>
      </c>
      <c r="D34" s="95"/>
      <c r="E34" s="93"/>
      <c r="F34" s="77"/>
      <c r="G34" s="107"/>
      <c r="H34" s="108"/>
      <c r="I34" s="77"/>
      <c r="J34" s="57"/>
      <c r="K34" s="57"/>
      <c r="L34" s="65"/>
      <c r="M34" s="84"/>
      <c r="O34" s="106"/>
      <c r="Q34" s="106"/>
      <c r="S34" s="106"/>
      <c r="U34" s="84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spans="1:45" ht="18" customHeight="1">
      <c r="A35" s="65"/>
      <c r="B35" s="110"/>
      <c r="C35" s="75" t="s">
        <v>126</v>
      </c>
      <c r="D35" s="57"/>
      <c r="E35" s="111">
        <f>E31/700458.418*100</f>
        <v>0.24081108266443713</v>
      </c>
      <c r="F35" s="111">
        <f>F31/700458.418*100</f>
        <v>0.714532065199622</v>
      </c>
      <c r="G35" s="69"/>
      <c r="H35" s="111">
        <f>H31/700458.418*100</f>
        <v>4.83266110166157</v>
      </c>
      <c r="I35" s="111">
        <f>I31/700458.418*100</f>
        <v>0.8787102619987358</v>
      </c>
      <c r="J35" s="57"/>
      <c r="K35" s="57"/>
      <c r="L35" s="65"/>
      <c r="M35" s="112"/>
      <c r="N35" s="81"/>
      <c r="O35" s="106"/>
      <c r="P35" s="81"/>
      <c r="Q35" s="83"/>
      <c r="R35" s="65"/>
      <c r="S35" s="83"/>
      <c r="T35" s="65"/>
      <c r="U35" s="112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</row>
    <row r="36" spans="1:45" ht="18" customHeight="1">
      <c r="A36" s="65"/>
      <c r="B36" s="110"/>
      <c r="C36" s="75" t="s">
        <v>127</v>
      </c>
      <c r="D36" s="57"/>
      <c r="E36" s="113">
        <v>0</v>
      </c>
      <c r="F36" s="113">
        <v>0</v>
      </c>
      <c r="G36" s="57"/>
      <c r="H36" s="113">
        <v>0</v>
      </c>
      <c r="I36" s="113">
        <v>0</v>
      </c>
      <c r="J36" s="57"/>
      <c r="K36" s="57"/>
      <c r="L36" s="65"/>
      <c r="M36" s="112"/>
      <c r="N36" s="81"/>
      <c r="O36" s="106"/>
      <c r="P36" s="65"/>
      <c r="Q36" s="83"/>
      <c r="R36" s="65"/>
      <c r="S36" s="83"/>
      <c r="T36" s="65"/>
      <c r="U36" s="112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</row>
    <row r="37" spans="1:45" ht="18" customHeight="1">
      <c r="A37" s="65"/>
      <c r="B37" s="110"/>
      <c r="C37" s="57"/>
      <c r="D37" s="95"/>
      <c r="E37" s="113"/>
      <c r="F37" s="113"/>
      <c r="G37" s="114"/>
      <c r="H37" s="113"/>
      <c r="I37" s="113"/>
      <c r="J37" s="57"/>
      <c r="K37" s="57"/>
      <c r="L37" s="65"/>
      <c r="M37" s="115"/>
      <c r="N37" s="65"/>
      <c r="O37" s="116"/>
      <c r="P37" s="65"/>
      <c r="Q37" s="117"/>
      <c r="R37" s="65"/>
      <c r="S37" s="117"/>
      <c r="T37" s="65"/>
      <c r="U37" s="11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</row>
    <row r="38" spans="1:45" ht="18" customHeight="1">
      <c r="A38" s="65"/>
      <c r="B38" s="110"/>
      <c r="C38" s="57"/>
      <c r="D38" s="95"/>
      <c r="E38" s="113"/>
      <c r="F38" s="113"/>
      <c r="G38" s="114"/>
      <c r="H38" s="113"/>
      <c r="I38" s="113"/>
      <c r="J38" s="57"/>
      <c r="K38" s="57"/>
      <c r="L38" s="65"/>
      <c r="M38" s="115"/>
      <c r="N38" s="65"/>
      <c r="O38" s="116"/>
      <c r="P38" s="65"/>
      <c r="Q38" s="117"/>
      <c r="R38" s="65"/>
      <c r="S38" s="117"/>
      <c r="T38" s="65"/>
      <c r="U38" s="118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</row>
    <row r="39" spans="1:45" ht="18" customHeight="1">
      <c r="A39" s="65"/>
      <c r="B39" s="110"/>
      <c r="C39" s="57"/>
      <c r="D39" s="95"/>
      <c r="E39" s="113"/>
      <c r="F39" s="113"/>
      <c r="G39" s="114"/>
      <c r="H39" s="113"/>
      <c r="I39" s="113"/>
      <c r="J39" s="57"/>
      <c r="K39" s="57"/>
      <c r="L39" s="65"/>
      <c r="M39" s="115"/>
      <c r="N39" s="65"/>
      <c r="O39" s="116"/>
      <c r="P39" s="65"/>
      <c r="Q39" s="117"/>
      <c r="R39" s="65"/>
      <c r="S39" s="117"/>
      <c r="T39" s="65"/>
      <c r="U39" s="118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</row>
    <row r="40" spans="2:45" ht="18.75">
      <c r="B40" s="65"/>
      <c r="C40" s="57"/>
      <c r="D40" s="57"/>
      <c r="E40" s="57"/>
      <c r="F40" s="119"/>
      <c r="G40" s="57"/>
      <c r="H40" s="57"/>
      <c r="I40" s="57"/>
      <c r="J40" s="57"/>
      <c r="K40" s="57"/>
      <c r="L40" s="65"/>
      <c r="M40" s="65"/>
      <c r="N40" s="65"/>
      <c r="O40" s="65"/>
      <c r="P40" s="65"/>
      <c r="Q40" s="117"/>
      <c r="R40" s="65"/>
      <c r="S40" s="117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</row>
    <row r="41" spans="2:45" ht="15.75">
      <c r="B41" s="65"/>
      <c r="C41" s="65"/>
      <c r="D41" s="65"/>
      <c r="F41" s="120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17"/>
      <c r="R41" s="65"/>
      <c r="S41" s="117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</row>
    <row r="42" spans="2:45" ht="15.75">
      <c r="B42" s="65"/>
      <c r="C42" s="65"/>
      <c r="D42" s="65"/>
      <c r="F42" s="120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117"/>
      <c r="R42" s="65"/>
      <c r="S42" s="117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</row>
    <row r="43" spans="2:45" ht="15.75">
      <c r="B43" s="65"/>
      <c r="C43" s="65"/>
      <c r="D43" s="65"/>
      <c r="F43" s="120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117"/>
      <c r="R43" s="65"/>
      <c r="S43" s="117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</row>
    <row r="44" spans="2:45" ht="15.75">
      <c r="B44" s="65"/>
      <c r="C44" s="65"/>
      <c r="D44" s="65"/>
      <c r="F44" s="120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117"/>
      <c r="R44" s="65"/>
      <c r="S44" s="117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</row>
    <row r="45" spans="2:45" ht="15.75">
      <c r="B45" s="65"/>
      <c r="C45" s="65"/>
      <c r="D45" s="65"/>
      <c r="F45" s="12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17"/>
      <c r="R45" s="65"/>
      <c r="S45" s="117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</row>
    <row r="46" spans="2:45" ht="15.75">
      <c r="B46" s="65"/>
      <c r="C46" s="65"/>
      <c r="D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117"/>
      <c r="R46" s="65"/>
      <c r="S46" s="117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2:45" ht="15.75">
      <c r="B47" s="65"/>
      <c r="C47" s="65"/>
      <c r="D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117"/>
      <c r="R47" s="65"/>
      <c r="S47" s="117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</row>
    <row r="48" spans="10:45" ht="15.75"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</row>
    <row r="49" spans="10:45" ht="15.75"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</row>
    <row r="50" spans="10:45" ht="15.75"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</row>
    <row r="51" spans="10:45" ht="15.75"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</row>
    <row r="52" spans="10:45" ht="15.75"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</row>
    <row r="53" spans="10:45" ht="15.75"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</row>
    <row r="54" spans="10:45" ht="15.75"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</row>
    <row r="55" spans="10:45" ht="15.75"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0:45" ht="15.75"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0:45" ht="15.75"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0:59" ht="15.75"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BG58" s="121"/>
    </row>
    <row r="59" spans="10:59" ht="15.75">
      <c r="J59" s="65"/>
      <c r="K59" s="65"/>
      <c r="L59" s="65"/>
      <c r="M59" s="65"/>
      <c r="N59" s="65"/>
      <c r="O59" s="65"/>
      <c r="P59" s="65"/>
      <c r="Q59" s="65"/>
      <c r="R59" s="106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106"/>
      <c r="AK59" s="65"/>
      <c r="AL59" s="65"/>
      <c r="AM59" s="65"/>
      <c r="AN59" s="65"/>
      <c r="AO59" s="65"/>
      <c r="AP59" s="65"/>
      <c r="AQ59" s="65"/>
      <c r="AR59" s="65"/>
      <c r="AS59" s="65"/>
      <c r="AV59" s="106"/>
      <c r="BD59" s="106"/>
      <c r="BG59" s="122"/>
    </row>
    <row r="60" spans="10:59" ht="15.75"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106"/>
      <c r="AK60" s="65"/>
      <c r="AL60" s="65"/>
      <c r="AM60" s="65"/>
      <c r="AN60" s="65"/>
      <c r="AO60" s="65"/>
      <c r="AP60" s="65"/>
      <c r="AQ60" s="65"/>
      <c r="AR60" s="65"/>
      <c r="AS60" s="65"/>
      <c r="BG60" s="122"/>
    </row>
    <row r="61" spans="10:59" ht="15.75"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106"/>
      <c r="AK61" s="65"/>
      <c r="AL61" s="65"/>
      <c r="AM61" s="65"/>
      <c r="AN61" s="65"/>
      <c r="AO61" s="65"/>
      <c r="AP61" s="65"/>
      <c r="AQ61" s="65"/>
      <c r="AR61" s="65"/>
      <c r="AS61" s="65"/>
      <c r="BG61" s="122"/>
    </row>
    <row r="62" spans="10:59" ht="15.75"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>
        <v>3</v>
      </c>
      <c r="AH62" s="65"/>
      <c r="AI62" s="65"/>
      <c r="AJ62" s="106"/>
      <c r="AK62" s="65"/>
      <c r="AL62" s="65"/>
      <c r="AM62" s="65"/>
      <c r="AN62" s="65"/>
      <c r="AO62" s="65"/>
      <c r="AP62" s="65"/>
      <c r="AQ62" s="65"/>
      <c r="AR62" s="65"/>
      <c r="AS62" s="65"/>
      <c r="BG62" s="122"/>
    </row>
    <row r="63" spans="10:59" ht="15.75"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>
        <v>1</v>
      </c>
      <c r="AB63" s="65"/>
      <c r="AC63" s="65"/>
      <c r="AD63" s="65"/>
      <c r="AE63" s="65"/>
      <c r="AF63" s="65"/>
      <c r="AG63" s="65"/>
      <c r="AH63" s="65"/>
      <c r="AI63" s="65"/>
      <c r="AJ63" s="106"/>
      <c r="AK63" s="65"/>
      <c r="AL63" s="65"/>
      <c r="AM63" s="65"/>
      <c r="AN63" s="65"/>
      <c r="AO63" s="65"/>
      <c r="AP63" s="65"/>
      <c r="AQ63" s="65"/>
      <c r="AR63" s="65"/>
      <c r="AS63" s="65"/>
      <c r="AZ63" s="54">
        <v>128</v>
      </c>
      <c r="BG63" s="122"/>
    </row>
    <row r="64" spans="3:59" ht="15.75">
      <c r="C64" s="54" t="s">
        <v>97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1</v>
      </c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>
        <v>14</v>
      </c>
      <c r="AG64" s="65">
        <v>87</v>
      </c>
      <c r="AH64" s="65"/>
      <c r="AI64" s="65"/>
      <c r="AJ64" s="106"/>
      <c r="AK64" s="65"/>
      <c r="AL64" s="65"/>
      <c r="AM64" s="65"/>
      <c r="AN64" s="65"/>
      <c r="AO64" s="65"/>
      <c r="AP64" s="65">
        <v>32</v>
      </c>
      <c r="AQ64" s="65"/>
      <c r="AR64" s="65"/>
      <c r="AS64" s="65"/>
      <c r="BG64" s="122"/>
    </row>
    <row r="65" spans="3:59" ht="15.75">
      <c r="C65" s="54" t="s">
        <v>91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>
        <v>490</v>
      </c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106"/>
      <c r="AK65" s="65"/>
      <c r="AL65" s="65"/>
      <c r="AM65" s="65"/>
      <c r="AN65" s="65"/>
      <c r="AO65" s="65"/>
      <c r="AP65" s="65"/>
      <c r="AQ65" s="65"/>
      <c r="AR65" s="65"/>
      <c r="AS65" s="65"/>
      <c r="BG65" s="122"/>
    </row>
    <row r="66" spans="3:59" ht="15.75">
      <c r="C66" s="123"/>
      <c r="D66" s="124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6"/>
      <c r="R66" s="123">
        <f>SUM(R60:R65)</f>
        <v>0</v>
      </c>
      <c r="S66" s="124"/>
      <c r="T66" s="126"/>
      <c r="U66" s="124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6"/>
      <c r="AJ66" s="123">
        <f>SUM(AJ60:AJ65)</f>
        <v>0</v>
      </c>
      <c r="AK66" s="124"/>
      <c r="AL66" s="126"/>
      <c r="AM66" s="124"/>
      <c r="AN66" s="125"/>
      <c r="AO66" s="125"/>
      <c r="AP66" s="125"/>
      <c r="AQ66" s="125"/>
      <c r="AR66" s="125"/>
      <c r="AS66" s="125"/>
      <c r="AT66" s="125"/>
      <c r="AU66" s="126"/>
      <c r="AV66" s="123">
        <f>SUM(AV60:AV65)</f>
        <v>0</v>
      </c>
      <c r="AW66" s="124"/>
      <c r="AX66" s="125"/>
      <c r="AY66" s="125"/>
      <c r="AZ66" s="125"/>
      <c r="BA66" s="125"/>
      <c r="BB66" s="125"/>
      <c r="BC66" s="126"/>
      <c r="BD66" s="123">
        <f>SUM(BD60:BD65)</f>
        <v>0</v>
      </c>
      <c r="BE66" s="124"/>
      <c r="BF66" s="126"/>
      <c r="BG66" s="127">
        <f>SUM(BG60:BG65)</f>
        <v>0</v>
      </c>
    </row>
    <row r="67" spans="10:59" ht="15.75"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BG67" s="121"/>
    </row>
    <row r="68" spans="10:59" ht="15.75"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BG68" s="121"/>
    </row>
    <row r="69" spans="10:45" ht="15.75"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</row>
    <row r="70" spans="10:45" ht="15.75"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</row>
    <row r="71" spans="6:45" ht="15.75">
      <c r="F71" s="54">
        <v>94</v>
      </c>
      <c r="G71" s="54">
        <v>1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0:45" ht="15.75"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>
        <v>50</v>
      </c>
      <c r="AE72" s="65">
        <v>83</v>
      </c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0:45" ht="15.75"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>
        <v>0</v>
      </c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</row>
    <row r="74" spans="10:45" ht="15.75"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</row>
    <row r="75" spans="10:45" ht="15.75"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</row>
    <row r="76" spans="10:45" ht="15.75"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0:45" ht="15.75"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5:54" ht="15.75">
      <c r="E78" s="65">
        <v>9</v>
      </c>
      <c r="F78" s="54">
        <v>125</v>
      </c>
      <c r="H78" s="54">
        <v>20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>
        <v>0</v>
      </c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>
        <f>84-54</f>
        <v>30</v>
      </c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BA78" s="54">
        <v>465</v>
      </c>
      <c r="BB78" s="54">
        <v>1</v>
      </c>
    </row>
    <row r="79" spans="10:45" ht="15.75"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0:45" ht="15.75"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0:45" ht="15.75"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0:45" ht="15.75"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0:45" ht="15.75"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0:45" ht="15.75"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0:45" ht="15.75"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0:45" ht="15.75"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0:45" ht="15.75"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0:45" ht="15.75"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</row>
    <row r="89" spans="10:45" ht="15.75"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0:45" ht="15.75"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0:45" ht="15.75"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</row>
    <row r="92" spans="10:45" ht="15.75"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0:45" ht="15.75"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0:45" ht="15.75"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</row>
    <row r="95" spans="10:45" ht="15.75"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</row>
    <row r="96" spans="10:45" ht="15.75"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</row>
    <row r="97" spans="10:45" ht="15.75"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</row>
    <row r="98" spans="10:45" ht="15.75"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</row>
    <row r="99" spans="10:45" ht="15.75"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</row>
    <row r="100" spans="10:45" ht="15.75"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10:45" ht="15.75"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</row>
    <row r="102" spans="10:45" ht="15.75"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</row>
    <row r="103" spans="10:45" ht="15.75"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</row>
    <row r="104" spans="10:45" ht="15.75"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</row>
    <row r="105" spans="10:45" ht="15.75"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</row>
    <row r="106" spans="10:45" ht="15.75"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</row>
    <row r="107" spans="10:45" ht="15.75"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</row>
    <row r="108" spans="10:45" ht="15.75"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</row>
    <row r="109" spans="10:45" ht="15.75"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</row>
    <row r="110" spans="10:45" ht="15.75"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</row>
    <row r="111" spans="10:45" ht="15.75"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</row>
    <row r="112" spans="10:45" ht="15.75"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</row>
    <row r="113" spans="10:45" ht="15.75"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</row>
    <row r="114" spans="10:45" ht="15.75"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</row>
    <row r="115" spans="10:45" ht="15.75"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</row>
    <row r="116" spans="10:45" ht="15.75"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</row>
    <row r="117" spans="10:45" ht="15.75"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</row>
    <row r="118" spans="10:45" ht="15.75"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</row>
    <row r="119" spans="10:45" ht="15.75"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</row>
    <row r="120" spans="10:45" ht="15.75"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</row>
    <row r="121" spans="10:45" ht="15.75"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</row>
    <row r="122" spans="10:45" ht="15.75"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</row>
    <row r="123" spans="10:45" ht="15.75"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</row>
    <row r="124" spans="10:45" ht="15.75"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</row>
    <row r="125" spans="10:45" ht="15.75"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</row>
    <row r="126" spans="10:45" ht="15.75"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</row>
    <row r="127" spans="10:45" ht="15.75"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</row>
    <row r="128" spans="10:45" ht="15.75"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</row>
    <row r="129" spans="10:45" ht="15.75"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</row>
    <row r="130" spans="10:45" ht="15.75"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</row>
    <row r="131" spans="10:45" ht="15.75"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</row>
    <row r="132" spans="10:45" ht="15.75"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</row>
    <row r="133" spans="10:45" ht="15.75"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</row>
    <row r="134" spans="10:45" ht="15.75"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</row>
    <row r="135" spans="10:45" ht="15.75"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</row>
    <row r="136" spans="10:45" ht="15.75"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</row>
    <row r="137" spans="10:45" ht="15.75"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</row>
    <row r="138" spans="10:45" ht="15.75"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</row>
    <row r="139" spans="10:45" ht="15.75"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</row>
    <row r="140" spans="10:45" ht="15.75"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</row>
    <row r="141" spans="10:45" ht="15.75"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</row>
    <row r="142" spans="10:45" ht="15.75"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</row>
    <row r="143" spans="10:45" ht="15.75"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</row>
    <row r="144" spans="10:45" ht="15.75"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</row>
    <row r="145" spans="10:45" ht="15.75"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</row>
    <row r="146" spans="10:45" ht="15.75"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</row>
    <row r="147" spans="10:45" ht="15.75"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</row>
    <row r="148" spans="10:45" ht="15.75"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</row>
    <row r="149" spans="10:45" ht="15.75"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</row>
    <row r="150" spans="10:45" ht="15.75"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</row>
    <row r="151" spans="10:45" ht="15.75"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</row>
    <row r="152" spans="10:45" ht="15.75"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</row>
    <row r="153" spans="10:45" ht="15.75"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</row>
    <row r="154" spans="10:45" ht="15.75"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</row>
    <row r="155" spans="10:45" ht="15.75"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</row>
    <row r="156" spans="10:45" ht="15.75"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</row>
    <row r="157" spans="10:45" ht="15.75"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</row>
    <row r="158" spans="10:45" ht="15.75"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</row>
    <row r="159" spans="10:45" ht="15.75"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</row>
    <row r="160" spans="10:45" ht="15.75"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</row>
    <row r="161" spans="10:45" ht="15.75"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</row>
    <row r="162" spans="10:45" ht="15.75"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</row>
    <row r="163" spans="10:45" ht="15.75"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</row>
    <row r="164" spans="10:45" ht="15.75"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</row>
    <row r="165" spans="10:45" ht="15.75"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</row>
    <row r="166" spans="10:45" ht="15.75"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</row>
    <row r="167" spans="10:45" ht="15.75"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</row>
    <row r="168" spans="10:45" ht="15.75"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</row>
    <row r="169" spans="10:45" ht="15.75"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</row>
    <row r="170" spans="10:45" ht="15.75"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</row>
    <row r="171" spans="10:45" ht="15.75"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</row>
    <row r="172" spans="10:45" ht="15.75"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</row>
    <row r="173" spans="10:45" ht="15.75"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</row>
    <row r="174" spans="10:45" ht="15.75"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</row>
    <row r="175" spans="10:45" ht="15.75"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</row>
    <row r="176" spans="10:45" ht="15.75"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</row>
    <row r="177" spans="10:45" ht="15.75"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</row>
    <row r="178" spans="10:45" ht="15.75"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</row>
    <row r="179" spans="10:45" ht="15.75"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</row>
    <row r="180" spans="10:45" ht="15.75"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</row>
    <row r="181" spans="10:45" ht="15.75"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</row>
    <row r="182" spans="10:45" ht="15.75"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</row>
    <row r="183" spans="10:45" ht="15.75"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</row>
    <row r="184" spans="10:45" ht="15.75"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</row>
    <row r="185" spans="10:45" ht="15.75"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</row>
    <row r="186" spans="10:45" ht="15.75"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</row>
    <row r="187" spans="10:45" ht="15.75"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</row>
    <row r="188" spans="10:45" ht="15.75"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</row>
    <row r="189" spans="10:45" ht="15.75"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</row>
    <row r="190" spans="10:45" ht="15.75"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</row>
    <row r="191" spans="10:45" ht="15.75"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</row>
    <row r="192" spans="10:45" ht="15.75"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</row>
    <row r="193" spans="10:45" ht="15.75"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</row>
    <row r="194" spans="10:45" ht="15.75"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</row>
    <row r="195" spans="10:45" ht="15.75"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</row>
    <row r="196" spans="10:45" ht="15.75"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</row>
    <row r="197" spans="10:45" ht="15.75"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</row>
    <row r="198" spans="10:45" ht="15.75"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</row>
    <row r="199" spans="10:45" ht="15.75"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</row>
    <row r="200" spans="10:45" ht="15.75"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</row>
    <row r="201" spans="10:45" ht="15.75"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</row>
    <row r="202" spans="10:45" ht="15.75"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</row>
    <row r="203" spans="10:45" ht="15.75"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</row>
    <row r="204" spans="10:45" ht="15.75"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</row>
    <row r="205" spans="10:45" ht="15.75"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</row>
    <row r="206" spans="10:45" ht="15.75"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</row>
    <row r="207" spans="5:45" ht="15.75">
      <c r="E207" s="65" t="s">
        <v>128</v>
      </c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</row>
    <row r="208" spans="10:45" ht="15.75"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</row>
    <row r="209" spans="10:45" ht="15.75"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</row>
    <row r="210" spans="10:45" ht="15.75"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</row>
    <row r="211" spans="10:45" ht="15.75"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</row>
    <row r="212" spans="10:45" ht="15.75"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</row>
    <row r="213" spans="10:45" ht="15.75"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</row>
    <row r="214" spans="10:45" ht="15.75"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</row>
    <row r="215" spans="10:45" ht="15.75"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</row>
    <row r="216" spans="10:45" ht="15.75"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</row>
    <row r="217" spans="10:45" ht="15.75"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</row>
    <row r="218" spans="10:45" ht="15.75"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</row>
    <row r="219" spans="10:45" ht="15.75"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</row>
    <row r="220" spans="10:45" ht="15.75"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</row>
    <row r="221" spans="10:45" ht="15.75"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</row>
    <row r="222" spans="10:45" ht="15.75"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</row>
    <row r="223" spans="10:45" ht="15.75"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</row>
    <row r="224" spans="10:45" ht="15.75"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</row>
    <row r="225" spans="10:45" ht="15.75"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</row>
    <row r="226" spans="10:45" ht="15.75"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</row>
    <row r="227" spans="10:45" ht="15.75"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</row>
    <row r="228" spans="10:45" ht="15.75"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</row>
    <row r="229" spans="10:45" ht="15.75"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</row>
    <row r="230" spans="10:45" ht="15.75"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</row>
    <row r="231" spans="10:45" ht="15.75"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</row>
    <row r="232" spans="10:45" ht="15.75"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</row>
    <row r="233" spans="10:45" ht="15.75"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</row>
    <row r="234" spans="10:45" ht="15.75"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</row>
    <row r="235" spans="10:45" ht="15.75"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</row>
    <row r="236" spans="10:45" ht="15.75"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</row>
    <row r="237" spans="10:45" ht="15.75"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</row>
    <row r="238" spans="10:45" ht="15.75"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</row>
    <row r="239" spans="10:45" ht="15.75"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</row>
    <row r="240" spans="10:45" ht="15.75"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</row>
    <row r="241" spans="10:45" ht="15.75"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</row>
    <row r="242" spans="10:45" ht="15.75"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</row>
    <row r="243" spans="10:45" ht="15.75"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</row>
    <row r="244" spans="10:45" ht="15.75"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</row>
    <row r="245" spans="10:45" ht="15.75"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</row>
    <row r="246" spans="10:45" ht="15.75"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</row>
    <row r="247" spans="10:45" ht="15.75"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</row>
    <row r="248" spans="10:45" ht="15.75"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</row>
    <row r="249" spans="10:45" ht="15.75"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</row>
    <row r="250" spans="10:45" ht="15.75"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</row>
    <row r="251" spans="10:45" ht="15.75"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</row>
    <row r="252" spans="10:45" ht="15.75"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</row>
    <row r="253" spans="10:45" ht="15.75"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</row>
    <row r="254" spans="10:45" ht="15.75"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</row>
    <row r="255" spans="10:45" ht="15.75"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</row>
    <row r="256" spans="10:45" ht="15.75"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</row>
    <row r="257" spans="10:45" ht="15.75"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</row>
    <row r="258" spans="10:45" ht="15.75"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</row>
    <row r="259" spans="10:45" ht="15.75"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</row>
    <row r="260" spans="10:45" ht="15.75"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</row>
    <row r="261" spans="10:45" ht="15.75"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</row>
    <row r="262" spans="10:45" ht="15.75"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</row>
    <row r="263" spans="10:45" ht="15.75"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</row>
    <row r="264" spans="10:45" ht="15.75"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</row>
    <row r="265" spans="10:45" ht="15.75"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</row>
    <row r="266" spans="10:45" ht="15.75"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</row>
    <row r="267" spans="10:45" ht="15.75"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</row>
    <row r="268" spans="10:45" ht="15.75"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</row>
    <row r="269" spans="10:45" ht="15.75"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</row>
    <row r="270" spans="10:45" ht="15.75"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</row>
  </sheetData>
  <printOptions/>
  <pageMargins left="0.75" right="0.74" top="1.4" bottom="0" header="0.77" footer="1.28"/>
  <pageSetup horizontalDpi="600" verticalDpi="600" orientation="portrait" paperSize="9" scale="75" r:id="rId1"/>
  <headerFooter alignWithMargins="0">
    <oddHeader>&amp;L&amp;"Times New Roman,Bold"&amp;14HONG LEONG PROPERTIES BERHAD</oddHeader>
    <oddFooter>&amp;R&amp;"Times New Roman,Regular"&amp;10HLPB/1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Hong Leong Secreterial Services Bhd</cp:lastModifiedBy>
  <cp:lastPrinted>2004-08-23T11:02:53Z</cp:lastPrinted>
  <dcterms:created xsi:type="dcterms:W3CDTF">2004-08-23T03:49:20Z</dcterms:created>
  <dcterms:modified xsi:type="dcterms:W3CDTF">2004-08-23T10:14:46Z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